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/>
  <mc:AlternateContent xmlns:mc="http://schemas.openxmlformats.org/markup-compatibility/2006">
    <mc:Choice Requires="x15">
      <x15ac:absPath xmlns:x15ac="http://schemas.microsoft.com/office/spreadsheetml/2010/11/ac" url="I:\Aplik\w_ori\HRBACEK\ROČNÍKY\r-2018\INVESTICE 2018\Nemocnice_odvodnění A\"/>
    </mc:Choice>
  </mc:AlternateContent>
  <xr:revisionPtr revIDLastSave="0" documentId="8_{2A36567C-51F8-4A70-BC09-9FE3ED247C6A}" xr6:coauthVersionLast="34" xr6:coauthVersionMax="34" xr10:uidLastSave="{00000000-0000-0000-0000-000000000000}"/>
  <bookViews>
    <workbookView xWindow="0" yWindow="0" windowWidth="21570" windowHeight="9345" xr2:uid="{00000000-000D-0000-FFFF-FFFF00000000}"/>
  </bookViews>
  <sheets>
    <sheet name="Rekapitulace stavby" sheetId="1" r:id="rId1"/>
    <sheet name="IO 01a - Venkovní kanalizace" sheetId="2" r:id="rId2"/>
    <sheet name="Pokyny pro vyplnění" sheetId="3" r:id="rId3"/>
  </sheets>
  <definedNames>
    <definedName name="_xlnm._FilterDatabase" localSheetId="1" hidden="1">'IO 01a - Venkovní kanalizace'!$C$84:$K$1392</definedName>
    <definedName name="_xlnm.Print_Titles" localSheetId="1">'IO 01a - Venkovní kanalizace'!$84:$84</definedName>
    <definedName name="_xlnm.Print_Titles" localSheetId="0">'Rekapitulace stavby'!$49:$49</definedName>
    <definedName name="_xlnm.Print_Area" localSheetId="1">'IO 01a - Venkovní kanalizace'!$C$4:$J$36,'IO 01a - Venkovní kanalizace'!$C$42:$J$66,'IO 01a - Venkovní kanalizace'!$C$72:$K$1392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79017"/>
</workbook>
</file>

<file path=xl/calcChain.xml><?xml version="1.0" encoding="utf-8"?>
<calcChain xmlns="http://schemas.openxmlformats.org/spreadsheetml/2006/main">
  <c r="AY52" i="1" l="1"/>
  <c r="AX52" i="1"/>
  <c r="BI1389" i="2"/>
  <c r="BH1389" i="2"/>
  <c r="BG1389" i="2"/>
  <c r="BF1389" i="2"/>
  <c r="T1389" i="2"/>
  <c r="R1389" i="2"/>
  <c r="P1389" i="2"/>
  <c r="BK1389" i="2"/>
  <c r="J1389" i="2"/>
  <c r="BE1389" i="2"/>
  <c r="BI1384" i="2"/>
  <c r="BH1384" i="2"/>
  <c r="BG1384" i="2"/>
  <c r="BF1384" i="2"/>
  <c r="T1384" i="2"/>
  <c r="R1384" i="2"/>
  <c r="P1384" i="2"/>
  <c r="P1375" i="2" s="1"/>
  <c r="BK1384" i="2"/>
  <c r="J1384" i="2"/>
  <c r="BE1384" i="2"/>
  <c r="BI1380" i="2"/>
  <c r="BH1380" i="2"/>
  <c r="BG1380" i="2"/>
  <c r="BF1380" i="2"/>
  <c r="T1380" i="2"/>
  <c r="T1375" i="2" s="1"/>
  <c r="R1380" i="2"/>
  <c r="P1380" i="2"/>
  <c r="BK1380" i="2"/>
  <c r="J1380" i="2"/>
  <c r="BE1380" i="2"/>
  <c r="BI1376" i="2"/>
  <c r="BH1376" i="2"/>
  <c r="BG1376" i="2"/>
  <c r="BF1376" i="2"/>
  <c r="T1376" i="2"/>
  <c r="R1376" i="2"/>
  <c r="R1375" i="2"/>
  <c r="P1376" i="2"/>
  <c r="BK1376" i="2"/>
  <c r="BK1375" i="2"/>
  <c r="J1375" i="2" s="1"/>
  <c r="J65" i="2" s="1"/>
  <c r="J1376" i="2"/>
  <c r="BE1376" i="2"/>
  <c r="BI1371" i="2"/>
  <c r="BH1371" i="2"/>
  <c r="BG1371" i="2"/>
  <c r="BF1371" i="2"/>
  <c r="T1371" i="2"/>
  <c r="R1371" i="2"/>
  <c r="P1371" i="2"/>
  <c r="BK1371" i="2"/>
  <c r="J1371" i="2"/>
  <c r="BE1371" i="2"/>
  <c r="BI1367" i="2"/>
  <c r="BH1367" i="2"/>
  <c r="BG1367" i="2"/>
  <c r="BF1367" i="2"/>
  <c r="T1367" i="2"/>
  <c r="R1367" i="2"/>
  <c r="P1367" i="2"/>
  <c r="BK1367" i="2"/>
  <c r="J1367" i="2"/>
  <c r="BE1367" i="2"/>
  <c r="BI1363" i="2"/>
  <c r="BH1363" i="2"/>
  <c r="BG1363" i="2"/>
  <c r="BF1363" i="2"/>
  <c r="T1363" i="2"/>
  <c r="R1363" i="2"/>
  <c r="P1363" i="2"/>
  <c r="BK1363" i="2"/>
  <c r="J1363" i="2"/>
  <c r="BE1363" i="2"/>
  <c r="BI1359" i="2"/>
  <c r="BH1359" i="2"/>
  <c r="BG1359" i="2"/>
  <c r="BF1359" i="2"/>
  <c r="T1359" i="2"/>
  <c r="R1359" i="2"/>
  <c r="P1359" i="2"/>
  <c r="BK1359" i="2"/>
  <c r="J1359" i="2"/>
  <c r="BE1359" i="2"/>
  <c r="BI1355" i="2"/>
  <c r="BH1355" i="2"/>
  <c r="BG1355" i="2"/>
  <c r="BF1355" i="2"/>
  <c r="T1355" i="2"/>
  <c r="R1355" i="2"/>
  <c r="P1355" i="2"/>
  <c r="P1346" i="2" s="1"/>
  <c r="BK1355" i="2"/>
  <c r="J1355" i="2"/>
  <c r="BE1355" i="2"/>
  <c r="BI1351" i="2"/>
  <c r="BH1351" i="2"/>
  <c r="BG1351" i="2"/>
  <c r="BF1351" i="2"/>
  <c r="T1351" i="2"/>
  <c r="T1346" i="2" s="1"/>
  <c r="R1351" i="2"/>
  <c r="P1351" i="2"/>
  <c r="BK1351" i="2"/>
  <c r="J1351" i="2"/>
  <c r="BE1351" i="2"/>
  <c r="BI1347" i="2"/>
  <c r="BH1347" i="2"/>
  <c r="BG1347" i="2"/>
  <c r="BF1347" i="2"/>
  <c r="T1347" i="2"/>
  <c r="R1347" i="2"/>
  <c r="R1346" i="2"/>
  <c r="P1347" i="2"/>
  <c r="BK1347" i="2"/>
  <c r="BK1346" i="2"/>
  <c r="J1346" i="2" s="1"/>
  <c r="J64" i="2" s="1"/>
  <c r="J1347" i="2"/>
  <c r="BE1347" i="2"/>
  <c r="BI1342" i="2"/>
  <c r="BH1342" i="2"/>
  <c r="BG1342" i="2"/>
  <c r="BF1342" i="2"/>
  <c r="T1342" i="2"/>
  <c r="R1342" i="2"/>
  <c r="P1342" i="2"/>
  <c r="BK1342" i="2"/>
  <c r="J1342" i="2"/>
  <c r="BE1342" i="2"/>
  <c r="BI1338" i="2"/>
  <c r="BH1338" i="2"/>
  <c r="BG1338" i="2"/>
  <c r="BF1338" i="2"/>
  <c r="T1338" i="2"/>
  <c r="R1338" i="2"/>
  <c r="P1338" i="2"/>
  <c r="BK1338" i="2"/>
  <c r="J1338" i="2"/>
  <c r="BE1338" i="2"/>
  <c r="BI1334" i="2"/>
  <c r="BH1334" i="2"/>
  <c r="BG1334" i="2"/>
  <c r="BF1334" i="2"/>
  <c r="T1334" i="2"/>
  <c r="R1334" i="2"/>
  <c r="P1334" i="2"/>
  <c r="BK1334" i="2"/>
  <c r="J1334" i="2"/>
  <c r="BE1334" i="2"/>
  <c r="BI1330" i="2"/>
  <c r="BH1330" i="2"/>
  <c r="BG1330" i="2"/>
  <c r="BF1330" i="2"/>
  <c r="T1330" i="2"/>
  <c r="R1330" i="2"/>
  <c r="P1330" i="2"/>
  <c r="BK1330" i="2"/>
  <c r="J1330" i="2"/>
  <c r="BE1330" i="2"/>
  <c r="BI1326" i="2"/>
  <c r="BH1326" i="2"/>
  <c r="BG1326" i="2"/>
  <c r="BF1326" i="2"/>
  <c r="T1326" i="2"/>
  <c r="R1326" i="2"/>
  <c r="P1326" i="2"/>
  <c r="BK1326" i="2"/>
  <c r="J1326" i="2"/>
  <c r="BE1326" i="2"/>
  <c r="BI1322" i="2"/>
  <c r="BH1322" i="2"/>
  <c r="BG1322" i="2"/>
  <c r="BF1322" i="2"/>
  <c r="T1322" i="2"/>
  <c r="R1322" i="2"/>
  <c r="P1322" i="2"/>
  <c r="BK1322" i="2"/>
  <c r="J1322" i="2"/>
  <c r="BE1322" i="2"/>
  <c r="BI1317" i="2"/>
  <c r="BH1317" i="2"/>
  <c r="BG1317" i="2"/>
  <c r="BF1317" i="2"/>
  <c r="T1317" i="2"/>
  <c r="R1317" i="2"/>
  <c r="P1317" i="2"/>
  <c r="BK1317" i="2"/>
  <c r="J1317" i="2"/>
  <c r="BE1317" i="2"/>
  <c r="BI1312" i="2"/>
  <c r="BH1312" i="2"/>
  <c r="BG1312" i="2"/>
  <c r="BF1312" i="2"/>
  <c r="T1312" i="2"/>
  <c r="R1312" i="2"/>
  <c r="P1312" i="2"/>
  <c r="BK1312" i="2"/>
  <c r="J1312" i="2"/>
  <c r="BE1312" i="2"/>
  <c r="BI1307" i="2"/>
  <c r="BH1307" i="2"/>
  <c r="BG1307" i="2"/>
  <c r="BF1307" i="2"/>
  <c r="T1307" i="2"/>
  <c r="R1307" i="2"/>
  <c r="P1307" i="2"/>
  <c r="BK1307" i="2"/>
  <c r="J1307" i="2"/>
  <c r="BE1307" i="2"/>
  <c r="BI1303" i="2"/>
  <c r="BH1303" i="2"/>
  <c r="BG1303" i="2"/>
  <c r="BF1303" i="2"/>
  <c r="T1303" i="2"/>
  <c r="R1303" i="2"/>
  <c r="P1303" i="2"/>
  <c r="BK1303" i="2"/>
  <c r="J1303" i="2"/>
  <c r="BE1303" i="2"/>
  <c r="BI1299" i="2"/>
  <c r="BH1299" i="2"/>
  <c r="BG1299" i="2"/>
  <c r="BF1299" i="2"/>
  <c r="T1299" i="2"/>
  <c r="R1299" i="2"/>
  <c r="P1299" i="2"/>
  <c r="BK1299" i="2"/>
  <c r="J1299" i="2"/>
  <c r="BE1299" i="2"/>
  <c r="BI1295" i="2"/>
  <c r="BH1295" i="2"/>
  <c r="BG1295" i="2"/>
  <c r="BF1295" i="2"/>
  <c r="T1295" i="2"/>
  <c r="R1295" i="2"/>
  <c r="P1295" i="2"/>
  <c r="BK1295" i="2"/>
  <c r="J1295" i="2"/>
  <c r="BE1295" i="2"/>
  <c r="BI1291" i="2"/>
  <c r="BH1291" i="2"/>
  <c r="BG1291" i="2"/>
  <c r="BF1291" i="2"/>
  <c r="T1291" i="2"/>
  <c r="R1291" i="2"/>
  <c r="P1291" i="2"/>
  <c r="BK1291" i="2"/>
  <c r="J1291" i="2"/>
  <c r="BE1291" i="2"/>
  <c r="BI1287" i="2"/>
  <c r="BH1287" i="2"/>
  <c r="BG1287" i="2"/>
  <c r="BF1287" i="2"/>
  <c r="T1287" i="2"/>
  <c r="R1287" i="2"/>
  <c r="P1287" i="2"/>
  <c r="BK1287" i="2"/>
  <c r="J1287" i="2"/>
  <c r="BE1287" i="2"/>
  <c r="BI1283" i="2"/>
  <c r="BH1283" i="2"/>
  <c r="BG1283" i="2"/>
  <c r="BF1283" i="2"/>
  <c r="T1283" i="2"/>
  <c r="R1283" i="2"/>
  <c r="P1283" i="2"/>
  <c r="BK1283" i="2"/>
  <c r="J1283" i="2"/>
  <c r="BE1283" i="2"/>
  <c r="BI1279" i="2"/>
  <c r="BH1279" i="2"/>
  <c r="BG1279" i="2"/>
  <c r="BF1279" i="2"/>
  <c r="T1279" i="2"/>
  <c r="R1279" i="2"/>
  <c r="P1279" i="2"/>
  <c r="BK1279" i="2"/>
  <c r="J1279" i="2"/>
  <c r="BE1279" i="2"/>
  <c r="BI1275" i="2"/>
  <c r="BH1275" i="2"/>
  <c r="BG1275" i="2"/>
  <c r="BF1275" i="2"/>
  <c r="T1275" i="2"/>
  <c r="R1275" i="2"/>
  <c r="P1275" i="2"/>
  <c r="BK1275" i="2"/>
  <c r="J1275" i="2"/>
  <c r="BE1275" i="2"/>
  <c r="BI1271" i="2"/>
  <c r="BH1271" i="2"/>
  <c r="BG1271" i="2"/>
  <c r="BF1271" i="2"/>
  <c r="T1271" i="2"/>
  <c r="R1271" i="2"/>
  <c r="P1271" i="2"/>
  <c r="BK1271" i="2"/>
  <c r="J1271" i="2"/>
  <c r="BE1271" i="2"/>
  <c r="BI1265" i="2"/>
  <c r="BH1265" i="2"/>
  <c r="BG1265" i="2"/>
  <c r="BF1265" i="2"/>
  <c r="T1265" i="2"/>
  <c r="R1265" i="2"/>
  <c r="P1265" i="2"/>
  <c r="BK1265" i="2"/>
  <c r="J1265" i="2"/>
  <c r="BE1265" i="2"/>
  <c r="BI1261" i="2"/>
  <c r="BH1261" i="2"/>
  <c r="BG1261" i="2"/>
  <c r="BF1261" i="2"/>
  <c r="T1261" i="2"/>
  <c r="R1261" i="2"/>
  <c r="P1261" i="2"/>
  <c r="BK1261" i="2"/>
  <c r="J1261" i="2"/>
  <c r="BE1261" i="2"/>
  <c r="BI1257" i="2"/>
  <c r="BH1257" i="2"/>
  <c r="BG1257" i="2"/>
  <c r="BF1257" i="2"/>
  <c r="T1257" i="2"/>
  <c r="R1257" i="2"/>
  <c r="P1257" i="2"/>
  <c r="BK1257" i="2"/>
  <c r="J1257" i="2"/>
  <c r="BE1257" i="2"/>
  <c r="BI1253" i="2"/>
  <c r="BH1253" i="2"/>
  <c r="BG1253" i="2"/>
  <c r="BF1253" i="2"/>
  <c r="T1253" i="2"/>
  <c r="R1253" i="2"/>
  <c r="P1253" i="2"/>
  <c r="BK1253" i="2"/>
  <c r="J1253" i="2"/>
  <c r="BE1253" i="2"/>
  <c r="BI1249" i="2"/>
  <c r="BH1249" i="2"/>
  <c r="BG1249" i="2"/>
  <c r="BF1249" i="2"/>
  <c r="T1249" i="2"/>
  <c r="R1249" i="2"/>
  <c r="P1249" i="2"/>
  <c r="BK1249" i="2"/>
  <c r="J1249" i="2"/>
  <c r="BE1249" i="2"/>
  <c r="BI1245" i="2"/>
  <c r="BH1245" i="2"/>
  <c r="BG1245" i="2"/>
  <c r="BF1245" i="2"/>
  <c r="T1245" i="2"/>
  <c r="R1245" i="2"/>
  <c r="P1245" i="2"/>
  <c r="BK1245" i="2"/>
  <c r="J1245" i="2"/>
  <c r="BE1245" i="2"/>
  <c r="BI1241" i="2"/>
  <c r="BH1241" i="2"/>
  <c r="BG1241" i="2"/>
  <c r="BF1241" i="2"/>
  <c r="T1241" i="2"/>
  <c r="R1241" i="2"/>
  <c r="P1241" i="2"/>
  <c r="BK1241" i="2"/>
  <c r="J1241" i="2"/>
  <c r="BE1241" i="2"/>
  <c r="BI1236" i="2"/>
  <c r="BH1236" i="2"/>
  <c r="BG1236" i="2"/>
  <c r="BF1236" i="2"/>
  <c r="T1236" i="2"/>
  <c r="R1236" i="2"/>
  <c r="R1227" i="2" s="1"/>
  <c r="P1236" i="2"/>
  <c r="BK1236" i="2"/>
  <c r="J1236" i="2"/>
  <c r="BE1236" i="2"/>
  <c r="BI1232" i="2"/>
  <c r="BH1232" i="2"/>
  <c r="BG1232" i="2"/>
  <c r="BF1232" i="2"/>
  <c r="T1232" i="2"/>
  <c r="R1232" i="2"/>
  <c r="P1232" i="2"/>
  <c r="BK1232" i="2"/>
  <c r="BK1227" i="2" s="1"/>
  <c r="J1227" i="2" s="1"/>
  <c r="J63" i="2" s="1"/>
  <c r="J1232" i="2"/>
  <c r="BE1232" i="2"/>
  <c r="BI1228" i="2"/>
  <c r="BH1228" i="2"/>
  <c r="BG1228" i="2"/>
  <c r="BF1228" i="2"/>
  <c r="T1228" i="2"/>
  <c r="T1227" i="2"/>
  <c r="R1228" i="2"/>
  <c r="P1228" i="2"/>
  <c r="P1227" i="2"/>
  <c r="BK1228" i="2"/>
  <c r="J1228" i="2"/>
  <c r="BE1228" i="2" s="1"/>
  <c r="BI1223" i="2"/>
  <c r="BH1223" i="2"/>
  <c r="BG1223" i="2"/>
  <c r="BF1223" i="2"/>
  <c r="T1223" i="2"/>
  <c r="R1223" i="2"/>
  <c r="P1223" i="2"/>
  <c r="BK1223" i="2"/>
  <c r="J1223" i="2"/>
  <c r="BE1223" i="2"/>
  <c r="BI1218" i="2"/>
  <c r="BH1218" i="2"/>
  <c r="BG1218" i="2"/>
  <c r="BF1218" i="2"/>
  <c r="T1218" i="2"/>
  <c r="R1218" i="2"/>
  <c r="P1218" i="2"/>
  <c r="BK1218" i="2"/>
  <c r="J1218" i="2"/>
  <c r="BE1218" i="2"/>
  <c r="BI1214" i="2"/>
  <c r="BH1214" i="2"/>
  <c r="BG1214" i="2"/>
  <c r="BF1214" i="2"/>
  <c r="T1214" i="2"/>
  <c r="R1214" i="2"/>
  <c r="P1214" i="2"/>
  <c r="BK1214" i="2"/>
  <c r="J1214" i="2"/>
  <c r="BE1214" i="2"/>
  <c r="BI1209" i="2"/>
  <c r="BH1209" i="2"/>
  <c r="BG1209" i="2"/>
  <c r="BF1209" i="2"/>
  <c r="T1209" i="2"/>
  <c r="R1209" i="2"/>
  <c r="P1209" i="2"/>
  <c r="BK1209" i="2"/>
  <c r="J1209" i="2"/>
  <c r="BE1209" i="2"/>
  <c r="BI1205" i="2"/>
  <c r="BH1205" i="2"/>
  <c r="BG1205" i="2"/>
  <c r="BF1205" i="2"/>
  <c r="T1205" i="2"/>
  <c r="R1205" i="2"/>
  <c r="P1205" i="2"/>
  <c r="BK1205" i="2"/>
  <c r="J1205" i="2"/>
  <c r="BE1205" i="2"/>
  <c r="BI1201" i="2"/>
  <c r="BH1201" i="2"/>
  <c r="BG1201" i="2"/>
  <c r="BF1201" i="2"/>
  <c r="T1201" i="2"/>
  <c r="R1201" i="2"/>
  <c r="P1201" i="2"/>
  <c r="BK1201" i="2"/>
  <c r="J1201" i="2"/>
  <c r="BE1201" i="2"/>
  <c r="BI1197" i="2"/>
  <c r="BH1197" i="2"/>
  <c r="BG1197" i="2"/>
  <c r="BF1197" i="2"/>
  <c r="T1197" i="2"/>
  <c r="R1197" i="2"/>
  <c r="P1197" i="2"/>
  <c r="BK1197" i="2"/>
  <c r="J1197" i="2"/>
  <c r="BE1197" i="2"/>
  <c r="BI1193" i="2"/>
  <c r="BH1193" i="2"/>
  <c r="BG1193" i="2"/>
  <c r="BF1193" i="2"/>
  <c r="T1193" i="2"/>
  <c r="R1193" i="2"/>
  <c r="P1193" i="2"/>
  <c r="BK1193" i="2"/>
  <c r="J1193" i="2"/>
  <c r="BE1193" i="2"/>
  <c r="BI1189" i="2"/>
  <c r="BH1189" i="2"/>
  <c r="BG1189" i="2"/>
  <c r="BF1189" i="2"/>
  <c r="T1189" i="2"/>
  <c r="R1189" i="2"/>
  <c r="P1189" i="2"/>
  <c r="BK1189" i="2"/>
  <c r="J1189" i="2"/>
  <c r="BE1189" i="2"/>
  <c r="BI1185" i="2"/>
  <c r="BH1185" i="2"/>
  <c r="BG1185" i="2"/>
  <c r="BF1185" i="2"/>
  <c r="T1185" i="2"/>
  <c r="R1185" i="2"/>
  <c r="P1185" i="2"/>
  <c r="BK1185" i="2"/>
  <c r="J1185" i="2"/>
  <c r="BE1185" i="2"/>
  <c r="BI1181" i="2"/>
  <c r="BH1181" i="2"/>
  <c r="BG1181" i="2"/>
  <c r="BF1181" i="2"/>
  <c r="T1181" i="2"/>
  <c r="R1181" i="2"/>
  <c r="P1181" i="2"/>
  <c r="BK1181" i="2"/>
  <c r="J1181" i="2"/>
  <c r="BE1181" i="2"/>
  <c r="BI1177" i="2"/>
  <c r="BH1177" i="2"/>
  <c r="BG1177" i="2"/>
  <c r="BF1177" i="2"/>
  <c r="T1177" i="2"/>
  <c r="R1177" i="2"/>
  <c r="P1177" i="2"/>
  <c r="BK1177" i="2"/>
  <c r="J1177" i="2"/>
  <c r="BE1177" i="2"/>
  <c r="BI1173" i="2"/>
  <c r="BH1173" i="2"/>
  <c r="BG1173" i="2"/>
  <c r="BF1173" i="2"/>
  <c r="T1173" i="2"/>
  <c r="R1173" i="2"/>
  <c r="P1173" i="2"/>
  <c r="BK1173" i="2"/>
  <c r="J1173" i="2"/>
  <c r="BE1173" i="2"/>
  <c r="BI1169" i="2"/>
  <c r="BH1169" i="2"/>
  <c r="BG1169" i="2"/>
  <c r="BF1169" i="2"/>
  <c r="T1169" i="2"/>
  <c r="R1169" i="2"/>
  <c r="P1169" i="2"/>
  <c r="BK1169" i="2"/>
  <c r="J1169" i="2"/>
  <c r="BE1169" i="2"/>
  <c r="BI1165" i="2"/>
  <c r="BH1165" i="2"/>
  <c r="BG1165" i="2"/>
  <c r="BF1165" i="2"/>
  <c r="T1165" i="2"/>
  <c r="R1165" i="2"/>
  <c r="P1165" i="2"/>
  <c r="BK1165" i="2"/>
  <c r="J1165" i="2"/>
  <c r="BE1165" i="2"/>
  <c r="BI1161" i="2"/>
  <c r="BH1161" i="2"/>
  <c r="BG1161" i="2"/>
  <c r="BF1161" i="2"/>
  <c r="T1161" i="2"/>
  <c r="R1161" i="2"/>
  <c r="P1161" i="2"/>
  <c r="BK1161" i="2"/>
  <c r="J1161" i="2"/>
  <c r="BE1161" i="2"/>
  <c r="BI1157" i="2"/>
  <c r="BH1157" i="2"/>
  <c r="BG1157" i="2"/>
  <c r="BF1157" i="2"/>
  <c r="T1157" i="2"/>
  <c r="R1157" i="2"/>
  <c r="P1157" i="2"/>
  <c r="BK1157" i="2"/>
  <c r="J1157" i="2"/>
  <c r="BE1157" i="2"/>
  <c r="BI1153" i="2"/>
  <c r="BH1153" i="2"/>
  <c r="BG1153" i="2"/>
  <c r="BF1153" i="2"/>
  <c r="T1153" i="2"/>
  <c r="R1153" i="2"/>
  <c r="P1153" i="2"/>
  <c r="BK1153" i="2"/>
  <c r="J1153" i="2"/>
  <c r="BE1153" i="2"/>
  <c r="BI1149" i="2"/>
  <c r="BH1149" i="2"/>
  <c r="BG1149" i="2"/>
  <c r="BF1149" i="2"/>
  <c r="T1149" i="2"/>
  <c r="R1149" i="2"/>
  <c r="P1149" i="2"/>
  <c r="BK1149" i="2"/>
  <c r="J1149" i="2"/>
  <c r="BE1149" i="2"/>
  <c r="BI1145" i="2"/>
  <c r="BH1145" i="2"/>
  <c r="BG1145" i="2"/>
  <c r="BF1145" i="2"/>
  <c r="T1145" i="2"/>
  <c r="R1145" i="2"/>
  <c r="P1145" i="2"/>
  <c r="BK1145" i="2"/>
  <c r="J1145" i="2"/>
  <c r="BE1145" i="2"/>
  <c r="BI1141" i="2"/>
  <c r="BH1141" i="2"/>
  <c r="BG1141" i="2"/>
  <c r="BF1141" i="2"/>
  <c r="T1141" i="2"/>
  <c r="R1141" i="2"/>
  <c r="P1141" i="2"/>
  <c r="BK1141" i="2"/>
  <c r="J1141" i="2"/>
  <c r="BE1141" i="2"/>
  <c r="BI1137" i="2"/>
  <c r="BH1137" i="2"/>
  <c r="BG1137" i="2"/>
  <c r="BF1137" i="2"/>
  <c r="T1137" i="2"/>
  <c r="R1137" i="2"/>
  <c r="P1137" i="2"/>
  <c r="BK1137" i="2"/>
  <c r="J1137" i="2"/>
  <c r="BE1137" i="2"/>
  <c r="BI1133" i="2"/>
  <c r="BH1133" i="2"/>
  <c r="BG1133" i="2"/>
  <c r="BF1133" i="2"/>
  <c r="T1133" i="2"/>
  <c r="R1133" i="2"/>
  <c r="P1133" i="2"/>
  <c r="BK1133" i="2"/>
  <c r="J1133" i="2"/>
  <c r="BE1133" i="2"/>
  <c r="BI1129" i="2"/>
  <c r="BH1129" i="2"/>
  <c r="BG1129" i="2"/>
  <c r="BF1129" i="2"/>
  <c r="T1129" i="2"/>
  <c r="R1129" i="2"/>
  <c r="P1129" i="2"/>
  <c r="BK1129" i="2"/>
  <c r="J1129" i="2"/>
  <c r="BE1129" i="2"/>
  <c r="BI1125" i="2"/>
  <c r="BH1125" i="2"/>
  <c r="BG1125" i="2"/>
  <c r="BF1125" i="2"/>
  <c r="T1125" i="2"/>
  <c r="R1125" i="2"/>
  <c r="P1125" i="2"/>
  <c r="BK1125" i="2"/>
  <c r="J1125" i="2"/>
  <c r="BE1125" i="2"/>
  <c r="BI1121" i="2"/>
  <c r="BH1121" i="2"/>
  <c r="BG1121" i="2"/>
  <c r="BF1121" i="2"/>
  <c r="T1121" i="2"/>
  <c r="R1121" i="2"/>
  <c r="P1121" i="2"/>
  <c r="BK1121" i="2"/>
  <c r="J1121" i="2"/>
  <c r="BE1121" i="2"/>
  <c r="BI1117" i="2"/>
  <c r="BH1117" i="2"/>
  <c r="BG1117" i="2"/>
  <c r="BF1117" i="2"/>
  <c r="T1117" i="2"/>
  <c r="R1117" i="2"/>
  <c r="P1117" i="2"/>
  <c r="BK1117" i="2"/>
  <c r="J1117" i="2"/>
  <c r="BE1117" i="2"/>
  <c r="BI1113" i="2"/>
  <c r="BH1113" i="2"/>
  <c r="BG1113" i="2"/>
  <c r="BF1113" i="2"/>
  <c r="T1113" i="2"/>
  <c r="R1113" i="2"/>
  <c r="P1113" i="2"/>
  <c r="BK1113" i="2"/>
  <c r="J1113" i="2"/>
  <c r="BE1113" i="2"/>
  <c r="BI1109" i="2"/>
  <c r="BH1109" i="2"/>
  <c r="BG1109" i="2"/>
  <c r="BF1109" i="2"/>
  <c r="T1109" i="2"/>
  <c r="R1109" i="2"/>
  <c r="P1109" i="2"/>
  <c r="BK1109" i="2"/>
  <c r="J1109" i="2"/>
  <c r="BE1109" i="2"/>
  <c r="BI1105" i="2"/>
  <c r="BH1105" i="2"/>
  <c r="BG1105" i="2"/>
  <c r="BF1105" i="2"/>
  <c r="T1105" i="2"/>
  <c r="R1105" i="2"/>
  <c r="P1105" i="2"/>
  <c r="BK1105" i="2"/>
  <c r="J1105" i="2"/>
  <c r="BE1105" i="2" s="1"/>
  <c r="BI1101" i="2"/>
  <c r="BH1101" i="2"/>
  <c r="BG1101" i="2"/>
  <c r="BF1101" i="2"/>
  <c r="T1101" i="2"/>
  <c r="R1101" i="2"/>
  <c r="P1101" i="2"/>
  <c r="BK1101" i="2"/>
  <c r="J1101" i="2"/>
  <c r="BE1101" i="2"/>
  <c r="BI1097" i="2"/>
  <c r="BH1097" i="2"/>
  <c r="BG1097" i="2"/>
  <c r="BF1097" i="2"/>
  <c r="T1097" i="2"/>
  <c r="R1097" i="2"/>
  <c r="P1097" i="2"/>
  <c r="BK1097" i="2"/>
  <c r="J1097" i="2"/>
  <c r="BE1097" i="2" s="1"/>
  <c r="BI1093" i="2"/>
  <c r="BH1093" i="2"/>
  <c r="BG1093" i="2"/>
  <c r="BF1093" i="2"/>
  <c r="T1093" i="2"/>
  <c r="R1093" i="2"/>
  <c r="P1093" i="2"/>
  <c r="BK1093" i="2"/>
  <c r="J1093" i="2"/>
  <c r="BE1093" i="2"/>
  <c r="BI1089" i="2"/>
  <c r="BH1089" i="2"/>
  <c r="BG1089" i="2"/>
  <c r="BF1089" i="2"/>
  <c r="T1089" i="2"/>
  <c r="R1089" i="2"/>
  <c r="P1089" i="2"/>
  <c r="BK1089" i="2"/>
  <c r="J1089" i="2"/>
  <c r="BE1089" i="2" s="1"/>
  <c r="BI1085" i="2"/>
  <c r="BH1085" i="2"/>
  <c r="BG1085" i="2"/>
  <c r="BF1085" i="2"/>
  <c r="T1085" i="2"/>
  <c r="R1085" i="2"/>
  <c r="P1085" i="2"/>
  <c r="BK1085" i="2"/>
  <c r="J1085" i="2"/>
  <c r="BE1085" i="2"/>
  <c r="BI1081" i="2"/>
  <c r="BH1081" i="2"/>
  <c r="BG1081" i="2"/>
  <c r="BF1081" i="2"/>
  <c r="T1081" i="2"/>
  <c r="R1081" i="2"/>
  <c r="P1081" i="2"/>
  <c r="BK1081" i="2"/>
  <c r="J1081" i="2"/>
  <c r="BE1081" i="2" s="1"/>
  <c r="BI1077" i="2"/>
  <c r="BH1077" i="2"/>
  <c r="BG1077" i="2"/>
  <c r="BF1077" i="2"/>
  <c r="T1077" i="2"/>
  <c r="R1077" i="2"/>
  <c r="P1077" i="2"/>
  <c r="BK1077" i="2"/>
  <c r="J1077" i="2"/>
  <c r="BE1077" i="2"/>
  <c r="BI1073" i="2"/>
  <c r="BH1073" i="2"/>
  <c r="BG1073" i="2"/>
  <c r="BF1073" i="2"/>
  <c r="T1073" i="2"/>
  <c r="R1073" i="2"/>
  <c r="P1073" i="2"/>
  <c r="BK1073" i="2"/>
  <c r="J1073" i="2"/>
  <c r="BE1073" i="2" s="1"/>
  <c r="BI1069" i="2"/>
  <c r="BH1069" i="2"/>
  <c r="BG1069" i="2"/>
  <c r="BF1069" i="2"/>
  <c r="T1069" i="2"/>
  <c r="R1069" i="2"/>
  <c r="P1069" i="2"/>
  <c r="BK1069" i="2"/>
  <c r="J1069" i="2"/>
  <c r="BE1069" i="2"/>
  <c r="BI1065" i="2"/>
  <c r="BH1065" i="2"/>
  <c r="BG1065" i="2"/>
  <c r="BF1065" i="2"/>
  <c r="T1065" i="2"/>
  <c r="R1065" i="2"/>
  <c r="P1065" i="2"/>
  <c r="BK1065" i="2"/>
  <c r="J1065" i="2"/>
  <c r="BE1065" i="2" s="1"/>
  <c r="BI1061" i="2"/>
  <c r="BH1061" i="2"/>
  <c r="BG1061" i="2"/>
  <c r="BF1061" i="2"/>
  <c r="T1061" i="2"/>
  <c r="R1061" i="2"/>
  <c r="P1061" i="2"/>
  <c r="BK1061" i="2"/>
  <c r="J1061" i="2"/>
  <c r="BE1061" i="2"/>
  <c r="BI1057" i="2"/>
  <c r="BH1057" i="2"/>
  <c r="BG1057" i="2"/>
  <c r="BF1057" i="2"/>
  <c r="T1057" i="2"/>
  <c r="R1057" i="2"/>
  <c r="P1057" i="2"/>
  <c r="BK1057" i="2"/>
  <c r="J1057" i="2"/>
  <c r="BE1057" i="2" s="1"/>
  <c r="BI1053" i="2"/>
  <c r="BH1053" i="2"/>
  <c r="BG1053" i="2"/>
  <c r="BF1053" i="2"/>
  <c r="T1053" i="2"/>
  <c r="R1053" i="2"/>
  <c r="P1053" i="2"/>
  <c r="BK1053" i="2"/>
  <c r="J1053" i="2"/>
  <c r="BE1053" i="2"/>
  <c r="BI1049" i="2"/>
  <c r="BH1049" i="2"/>
  <c r="BG1049" i="2"/>
  <c r="BF1049" i="2"/>
  <c r="T1049" i="2"/>
  <c r="R1049" i="2"/>
  <c r="P1049" i="2"/>
  <c r="BK1049" i="2"/>
  <c r="J1049" i="2"/>
  <c r="BE1049" i="2" s="1"/>
  <c r="BI1045" i="2"/>
  <c r="BH1045" i="2"/>
  <c r="BG1045" i="2"/>
  <c r="BF1045" i="2"/>
  <c r="T1045" i="2"/>
  <c r="R1045" i="2"/>
  <c r="P1045" i="2"/>
  <c r="BK1045" i="2"/>
  <c r="J1045" i="2"/>
  <c r="BE1045" i="2"/>
  <c r="BI1041" i="2"/>
  <c r="BH1041" i="2"/>
  <c r="BG1041" i="2"/>
  <c r="BF1041" i="2"/>
  <c r="T1041" i="2"/>
  <c r="R1041" i="2"/>
  <c r="P1041" i="2"/>
  <c r="BK1041" i="2"/>
  <c r="J1041" i="2"/>
  <c r="BE1041" i="2" s="1"/>
  <c r="BI1037" i="2"/>
  <c r="BH1037" i="2"/>
  <c r="BG1037" i="2"/>
  <c r="BF1037" i="2"/>
  <c r="T1037" i="2"/>
  <c r="R1037" i="2"/>
  <c r="P1037" i="2"/>
  <c r="BK1037" i="2"/>
  <c r="J1037" i="2"/>
  <c r="BE1037" i="2"/>
  <c r="BI1033" i="2"/>
  <c r="BH1033" i="2"/>
  <c r="BG1033" i="2"/>
  <c r="BF1033" i="2"/>
  <c r="T1033" i="2"/>
  <c r="R1033" i="2"/>
  <c r="P1033" i="2"/>
  <c r="BK1033" i="2"/>
  <c r="J1033" i="2"/>
  <c r="BE1033" i="2" s="1"/>
  <c r="BI1029" i="2"/>
  <c r="BH1029" i="2"/>
  <c r="BG1029" i="2"/>
  <c r="BF1029" i="2"/>
  <c r="T1029" i="2"/>
  <c r="R1029" i="2"/>
  <c r="P1029" i="2"/>
  <c r="BK1029" i="2"/>
  <c r="J1029" i="2"/>
  <c r="BE1029" i="2"/>
  <c r="BI1025" i="2"/>
  <c r="BH1025" i="2"/>
  <c r="BG1025" i="2"/>
  <c r="BF1025" i="2"/>
  <c r="T1025" i="2"/>
  <c r="R1025" i="2"/>
  <c r="P1025" i="2"/>
  <c r="BK1025" i="2"/>
  <c r="J1025" i="2"/>
  <c r="BE1025" i="2" s="1"/>
  <c r="BI1021" i="2"/>
  <c r="BH1021" i="2"/>
  <c r="BG1021" i="2"/>
  <c r="BF1021" i="2"/>
  <c r="T1021" i="2"/>
  <c r="R1021" i="2"/>
  <c r="P1021" i="2"/>
  <c r="BK1021" i="2"/>
  <c r="J1021" i="2"/>
  <c r="BE1021" i="2"/>
  <c r="BI1017" i="2"/>
  <c r="BH1017" i="2"/>
  <c r="BG1017" i="2"/>
  <c r="BF1017" i="2"/>
  <c r="T1017" i="2"/>
  <c r="R1017" i="2"/>
  <c r="P1017" i="2"/>
  <c r="BK1017" i="2"/>
  <c r="J1017" i="2"/>
  <c r="BE1017" i="2" s="1"/>
  <c r="BI1013" i="2"/>
  <c r="BH1013" i="2"/>
  <c r="BG1013" i="2"/>
  <c r="BF1013" i="2"/>
  <c r="T1013" i="2"/>
  <c r="R1013" i="2"/>
  <c r="P1013" i="2"/>
  <c r="BK1013" i="2"/>
  <c r="J1013" i="2"/>
  <c r="BE1013" i="2"/>
  <c r="BI1009" i="2"/>
  <c r="BH1009" i="2"/>
  <c r="BG1009" i="2"/>
  <c r="BF1009" i="2"/>
  <c r="T1009" i="2"/>
  <c r="R1009" i="2"/>
  <c r="P1009" i="2"/>
  <c r="BK1009" i="2"/>
  <c r="J1009" i="2"/>
  <c r="BE1009" i="2" s="1"/>
  <c r="BI1005" i="2"/>
  <c r="BH1005" i="2"/>
  <c r="BG1005" i="2"/>
  <c r="BF1005" i="2"/>
  <c r="T1005" i="2"/>
  <c r="R1005" i="2"/>
  <c r="P1005" i="2"/>
  <c r="BK1005" i="2"/>
  <c r="J1005" i="2"/>
  <c r="BE1005" i="2"/>
  <c r="BI1000" i="2"/>
  <c r="BH1000" i="2"/>
  <c r="BG1000" i="2"/>
  <c r="BF1000" i="2"/>
  <c r="T1000" i="2"/>
  <c r="R1000" i="2"/>
  <c r="P1000" i="2"/>
  <c r="BK1000" i="2"/>
  <c r="J1000" i="2"/>
  <c r="BE1000" i="2" s="1"/>
  <c r="BI995" i="2"/>
  <c r="BH995" i="2"/>
  <c r="BG995" i="2"/>
  <c r="BF995" i="2"/>
  <c r="T995" i="2"/>
  <c r="R995" i="2"/>
  <c r="P995" i="2"/>
  <c r="BK995" i="2"/>
  <c r="J995" i="2"/>
  <c r="BE995" i="2"/>
  <c r="BI990" i="2"/>
  <c r="BH990" i="2"/>
  <c r="BG990" i="2"/>
  <c r="BF990" i="2"/>
  <c r="T990" i="2"/>
  <c r="R990" i="2"/>
  <c r="P990" i="2"/>
  <c r="BK990" i="2"/>
  <c r="J990" i="2"/>
  <c r="BE990" i="2" s="1"/>
  <c r="BI985" i="2"/>
  <c r="BH985" i="2"/>
  <c r="BG985" i="2"/>
  <c r="BF985" i="2"/>
  <c r="T985" i="2"/>
  <c r="R985" i="2"/>
  <c r="P985" i="2"/>
  <c r="BK985" i="2"/>
  <c r="J985" i="2"/>
  <c r="BE985" i="2"/>
  <c r="BI981" i="2"/>
  <c r="BH981" i="2"/>
  <c r="BG981" i="2"/>
  <c r="BF981" i="2"/>
  <c r="T981" i="2"/>
  <c r="R981" i="2"/>
  <c r="P981" i="2"/>
  <c r="BK981" i="2"/>
  <c r="J981" i="2"/>
  <c r="BE981" i="2" s="1"/>
  <c r="BI977" i="2"/>
  <c r="BH977" i="2"/>
  <c r="BG977" i="2"/>
  <c r="BF977" i="2"/>
  <c r="T977" i="2"/>
  <c r="R977" i="2"/>
  <c r="P977" i="2"/>
  <c r="BK977" i="2"/>
  <c r="J977" i="2"/>
  <c r="BE977" i="2"/>
  <c r="BI973" i="2"/>
  <c r="BH973" i="2"/>
  <c r="BG973" i="2"/>
  <c r="BF973" i="2"/>
  <c r="T973" i="2"/>
  <c r="R973" i="2"/>
  <c r="P973" i="2"/>
  <c r="BK973" i="2"/>
  <c r="J973" i="2"/>
  <c r="BE973" i="2" s="1"/>
  <c r="BI969" i="2"/>
  <c r="BH969" i="2"/>
  <c r="BG969" i="2"/>
  <c r="BF969" i="2"/>
  <c r="T969" i="2"/>
  <c r="R969" i="2"/>
  <c r="P969" i="2"/>
  <c r="BK969" i="2"/>
  <c r="J969" i="2"/>
  <c r="BE969" i="2"/>
  <c r="BI965" i="2"/>
  <c r="BH965" i="2"/>
  <c r="BG965" i="2"/>
  <c r="BF965" i="2"/>
  <c r="T965" i="2"/>
  <c r="R965" i="2"/>
  <c r="P965" i="2"/>
  <c r="BK965" i="2"/>
  <c r="J965" i="2"/>
  <c r="BE965" i="2" s="1"/>
  <c r="BI960" i="2"/>
  <c r="BH960" i="2"/>
  <c r="BG960" i="2"/>
  <c r="BF960" i="2"/>
  <c r="T960" i="2"/>
  <c r="R960" i="2"/>
  <c r="P960" i="2"/>
  <c r="BK960" i="2"/>
  <c r="J960" i="2"/>
  <c r="BE960" i="2"/>
  <c r="BI956" i="2"/>
  <c r="BH956" i="2"/>
  <c r="BG956" i="2"/>
  <c r="BF956" i="2"/>
  <c r="T956" i="2"/>
  <c r="R956" i="2"/>
  <c r="P956" i="2"/>
  <c r="BK956" i="2"/>
  <c r="J956" i="2"/>
  <c r="BE956" i="2" s="1"/>
  <c r="BI952" i="2"/>
  <c r="BH952" i="2"/>
  <c r="BG952" i="2"/>
  <c r="BF952" i="2"/>
  <c r="T952" i="2"/>
  <c r="R952" i="2"/>
  <c r="P952" i="2"/>
  <c r="BK952" i="2"/>
  <c r="J952" i="2"/>
  <c r="BE952" i="2"/>
  <c r="BI948" i="2"/>
  <c r="BH948" i="2"/>
  <c r="BG948" i="2"/>
  <c r="BF948" i="2"/>
  <c r="T948" i="2"/>
  <c r="R948" i="2"/>
  <c r="P948" i="2"/>
  <c r="BK948" i="2"/>
  <c r="J948" i="2"/>
  <c r="BE948" i="2" s="1"/>
  <c r="BI944" i="2"/>
  <c r="BH944" i="2"/>
  <c r="BG944" i="2"/>
  <c r="BF944" i="2"/>
  <c r="T944" i="2"/>
  <c r="R944" i="2"/>
  <c r="P944" i="2"/>
  <c r="BK944" i="2"/>
  <c r="J944" i="2"/>
  <c r="BE944" i="2"/>
  <c r="BI940" i="2"/>
  <c r="BH940" i="2"/>
  <c r="BG940" i="2"/>
  <c r="BF940" i="2"/>
  <c r="T940" i="2"/>
  <c r="R940" i="2"/>
  <c r="P940" i="2"/>
  <c r="BK940" i="2"/>
  <c r="J940" i="2"/>
  <c r="BE940" i="2"/>
  <c r="BI936" i="2"/>
  <c r="BH936" i="2"/>
  <c r="BG936" i="2"/>
  <c r="BF936" i="2"/>
  <c r="T936" i="2"/>
  <c r="R936" i="2"/>
  <c r="P936" i="2"/>
  <c r="BK936" i="2"/>
  <c r="J936" i="2"/>
  <c r="BE936" i="2"/>
  <c r="BI931" i="2"/>
  <c r="BH931" i="2"/>
  <c r="BG931" i="2"/>
  <c r="BF931" i="2"/>
  <c r="T931" i="2"/>
  <c r="R931" i="2"/>
  <c r="P931" i="2"/>
  <c r="BK931" i="2"/>
  <c r="J931" i="2"/>
  <c r="BE931" i="2"/>
  <c r="BI927" i="2"/>
  <c r="BH927" i="2"/>
  <c r="BG927" i="2"/>
  <c r="BF927" i="2"/>
  <c r="T927" i="2"/>
  <c r="R927" i="2"/>
  <c r="P927" i="2"/>
  <c r="BK927" i="2"/>
  <c r="J927" i="2"/>
  <c r="BE927" i="2"/>
  <c r="BI923" i="2"/>
  <c r="BH923" i="2"/>
  <c r="BG923" i="2"/>
  <c r="BF923" i="2"/>
  <c r="T923" i="2"/>
  <c r="R923" i="2"/>
  <c r="P923" i="2"/>
  <c r="BK923" i="2"/>
  <c r="J923" i="2"/>
  <c r="BE923" i="2"/>
  <c r="BI919" i="2"/>
  <c r="BH919" i="2"/>
  <c r="BG919" i="2"/>
  <c r="BF919" i="2"/>
  <c r="T919" i="2"/>
  <c r="R919" i="2"/>
  <c r="P919" i="2"/>
  <c r="BK919" i="2"/>
  <c r="J919" i="2"/>
  <c r="BE919" i="2"/>
  <c r="BI915" i="2"/>
  <c r="BH915" i="2"/>
  <c r="BG915" i="2"/>
  <c r="BF915" i="2"/>
  <c r="T915" i="2"/>
  <c r="R915" i="2"/>
  <c r="P915" i="2"/>
  <c r="BK915" i="2"/>
  <c r="J915" i="2"/>
  <c r="BE915" i="2"/>
  <c r="BI911" i="2"/>
  <c r="BH911" i="2"/>
  <c r="BG911" i="2"/>
  <c r="BF911" i="2"/>
  <c r="T911" i="2"/>
  <c r="R911" i="2"/>
  <c r="P911" i="2"/>
  <c r="BK911" i="2"/>
  <c r="J911" i="2"/>
  <c r="BE911" i="2"/>
  <c r="BI907" i="2"/>
  <c r="BH907" i="2"/>
  <c r="BG907" i="2"/>
  <c r="BF907" i="2"/>
  <c r="T907" i="2"/>
  <c r="R907" i="2"/>
  <c r="P907" i="2"/>
  <c r="BK907" i="2"/>
  <c r="J907" i="2"/>
  <c r="BE907" i="2"/>
  <c r="BI903" i="2"/>
  <c r="BH903" i="2"/>
  <c r="BG903" i="2"/>
  <c r="BF903" i="2"/>
  <c r="T903" i="2"/>
  <c r="R903" i="2"/>
  <c r="P903" i="2"/>
  <c r="BK903" i="2"/>
  <c r="J903" i="2"/>
  <c r="BE903" i="2"/>
  <c r="BI899" i="2"/>
  <c r="BH899" i="2"/>
  <c r="BG899" i="2"/>
  <c r="BF899" i="2"/>
  <c r="T899" i="2"/>
  <c r="R899" i="2"/>
  <c r="P899" i="2"/>
  <c r="BK899" i="2"/>
  <c r="J899" i="2"/>
  <c r="BE899" i="2"/>
  <c r="BI895" i="2"/>
  <c r="BH895" i="2"/>
  <c r="BG895" i="2"/>
  <c r="BF895" i="2"/>
  <c r="T895" i="2"/>
  <c r="R895" i="2"/>
  <c r="P895" i="2"/>
  <c r="BK895" i="2"/>
  <c r="J895" i="2"/>
  <c r="BE895" i="2"/>
  <c r="BI891" i="2"/>
  <c r="BH891" i="2"/>
  <c r="BG891" i="2"/>
  <c r="BF891" i="2"/>
  <c r="T891" i="2"/>
  <c r="R891" i="2"/>
  <c r="P891" i="2"/>
  <c r="BK891" i="2"/>
  <c r="J891" i="2"/>
  <c r="BE891" i="2"/>
  <c r="BI887" i="2"/>
  <c r="BH887" i="2"/>
  <c r="BG887" i="2"/>
  <c r="BF887" i="2"/>
  <c r="T887" i="2"/>
  <c r="R887" i="2"/>
  <c r="P887" i="2"/>
  <c r="BK887" i="2"/>
  <c r="J887" i="2"/>
  <c r="BE887" i="2"/>
  <c r="BI883" i="2"/>
  <c r="BH883" i="2"/>
  <c r="BG883" i="2"/>
  <c r="BF883" i="2"/>
  <c r="T883" i="2"/>
  <c r="R883" i="2"/>
  <c r="P883" i="2"/>
  <c r="BK883" i="2"/>
  <c r="J883" i="2"/>
  <c r="BE883" i="2"/>
  <c r="BI879" i="2"/>
  <c r="BH879" i="2"/>
  <c r="BG879" i="2"/>
  <c r="BF879" i="2"/>
  <c r="T879" i="2"/>
  <c r="R879" i="2"/>
  <c r="P879" i="2"/>
  <c r="BK879" i="2"/>
  <c r="J879" i="2"/>
  <c r="BE879" i="2"/>
  <c r="BI875" i="2"/>
  <c r="BH875" i="2"/>
  <c r="BG875" i="2"/>
  <c r="BF875" i="2"/>
  <c r="T875" i="2"/>
  <c r="R875" i="2"/>
  <c r="P875" i="2"/>
  <c r="BK875" i="2"/>
  <c r="J875" i="2"/>
  <c r="BE875" i="2"/>
  <c r="BI871" i="2"/>
  <c r="BH871" i="2"/>
  <c r="BG871" i="2"/>
  <c r="BF871" i="2"/>
  <c r="T871" i="2"/>
  <c r="R871" i="2"/>
  <c r="P871" i="2"/>
  <c r="BK871" i="2"/>
  <c r="J871" i="2"/>
  <c r="BE871" i="2"/>
  <c r="BI867" i="2"/>
  <c r="BH867" i="2"/>
  <c r="BG867" i="2"/>
  <c r="BF867" i="2"/>
  <c r="T867" i="2"/>
  <c r="R867" i="2"/>
  <c r="P867" i="2"/>
  <c r="BK867" i="2"/>
  <c r="J867" i="2"/>
  <c r="BE867" i="2"/>
  <c r="BI863" i="2"/>
  <c r="BH863" i="2"/>
  <c r="BG863" i="2"/>
  <c r="BF863" i="2"/>
  <c r="T863" i="2"/>
  <c r="R863" i="2"/>
  <c r="P863" i="2"/>
  <c r="BK863" i="2"/>
  <c r="J863" i="2"/>
  <c r="BE863" i="2"/>
  <c r="BI859" i="2"/>
  <c r="BH859" i="2"/>
  <c r="BG859" i="2"/>
  <c r="BF859" i="2"/>
  <c r="T859" i="2"/>
  <c r="R859" i="2"/>
  <c r="P859" i="2"/>
  <c r="BK859" i="2"/>
  <c r="J859" i="2"/>
  <c r="BE859" i="2"/>
  <c r="BI855" i="2"/>
  <c r="BH855" i="2"/>
  <c r="BG855" i="2"/>
  <c r="BF855" i="2"/>
  <c r="T855" i="2"/>
  <c r="R855" i="2"/>
  <c r="P855" i="2"/>
  <c r="BK855" i="2"/>
  <c r="J855" i="2"/>
  <c r="BE855" i="2"/>
  <c r="BI851" i="2"/>
  <c r="BH851" i="2"/>
  <c r="BG851" i="2"/>
  <c r="BF851" i="2"/>
  <c r="T851" i="2"/>
  <c r="R851" i="2"/>
  <c r="P851" i="2"/>
  <c r="BK851" i="2"/>
  <c r="J851" i="2"/>
  <c r="BE851" i="2"/>
  <c r="BI847" i="2"/>
  <c r="BH847" i="2"/>
  <c r="BG847" i="2"/>
  <c r="BF847" i="2"/>
  <c r="T847" i="2"/>
  <c r="R847" i="2"/>
  <c r="P847" i="2"/>
  <c r="BK847" i="2"/>
  <c r="J847" i="2"/>
  <c r="BE847" i="2"/>
  <c r="BI843" i="2"/>
  <c r="BH843" i="2"/>
  <c r="BG843" i="2"/>
  <c r="BF843" i="2"/>
  <c r="T843" i="2"/>
  <c r="R843" i="2"/>
  <c r="P843" i="2"/>
  <c r="BK843" i="2"/>
  <c r="J843" i="2"/>
  <c r="BE843" i="2"/>
  <c r="BI839" i="2"/>
  <c r="BH839" i="2"/>
  <c r="BG839" i="2"/>
  <c r="BF839" i="2"/>
  <c r="T839" i="2"/>
  <c r="R839" i="2"/>
  <c r="P839" i="2"/>
  <c r="BK839" i="2"/>
  <c r="J839" i="2"/>
  <c r="BE839" i="2"/>
  <c r="BI835" i="2"/>
  <c r="BH835" i="2"/>
  <c r="BG835" i="2"/>
  <c r="BF835" i="2"/>
  <c r="T835" i="2"/>
  <c r="R835" i="2"/>
  <c r="P835" i="2"/>
  <c r="BK835" i="2"/>
  <c r="J835" i="2"/>
  <c r="BE835" i="2"/>
  <c r="BI831" i="2"/>
  <c r="BH831" i="2"/>
  <c r="BG831" i="2"/>
  <c r="BF831" i="2"/>
  <c r="T831" i="2"/>
  <c r="R831" i="2"/>
  <c r="P831" i="2"/>
  <c r="BK831" i="2"/>
  <c r="J831" i="2"/>
  <c r="BE831" i="2"/>
  <c r="BI827" i="2"/>
  <c r="BH827" i="2"/>
  <c r="BG827" i="2"/>
  <c r="BF827" i="2"/>
  <c r="T827" i="2"/>
  <c r="R827" i="2"/>
  <c r="P827" i="2"/>
  <c r="BK827" i="2"/>
  <c r="J827" i="2"/>
  <c r="BE827" i="2"/>
  <c r="BI823" i="2"/>
  <c r="BH823" i="2"/>
  <c r="BG823" i="2"/>
  <c r="BF823" i="2"/>
  <c r="T823" i="2"/>
  <c r="R823" i="2"/>
  <c r="P823" i="2"/>
  <c r="BK823" i="2"/>
  <c r="J823" i="2"/>
  <c r="BE823" i="2"/>
  <c r="BI819" i="2"/>
  <c r="BH819" i="2"/>
  <c r="BG819" i="2"/>
  <c r="BF819" i="2"/>
  <c r="T819" i="2"/>
  <c r="R819" i="2"/>
  <c r="P819" i="2"/>
  <c r="BK819" i="2"/>
  <c r="J819" i="2"/>
  <c r="BE819" i="2"/>
  <c r="BI815" i="2"/>
  <c r="BH815" i="2"/>
  <c r="BG815" i="2"/>
  <c r="BF815" i="2"/>
  <c r="T815" i="2"/>
  <c r="R815" i="2"/>
  <c r="P815" i="2"/>
  <c r="BK815" i="2"/>
  <c r="J815" i="2"/>
  <c r="BE815" i="2"/>
  <c r="BI811" i="2"/>
  <c r="BH811" i="2"/>
  <c r="BG811" i="2"/>
  <c r="BF811" i="2"/>
  <c r="T811" i="2"/>
  <c r="R811" i="2"/>
  <c r="P811" i="2"/>
  <c r="BK811" i="2"/>
  <c r="J811" i="2"/>
  <c r="BE811" i="2"/>
  <c r="BI807" i="2"/>
  <c r="BH807" i="2"/>
  <c r="BG807" i="2"/>
  <c r="BF807" i="2"/>
  <c r="T807" i="2"/>
  <c r="R807" i="2"/>
  <c r="P807" i="2"/>
  <c r="BK807" i="2"/>
  <c r="J807" i="2"/>
  <c r="BE807" i="2"/>
  <c r="BI803" i="2"/>
  <c r="BH803" i="2"/>
  <c r="BG803" i="2"/>
  <c r="BF803" i="2"/>
  <c r="T803" i="2"/>
  <c r="R803" i="2"/>
  <c r="P803" i="2"/>
  <c r="BK803" i="2"/>
  <c r="J803" i="2"/>
  <c r="BE803" i="2"/>
  <c r="BI799" i="2"/>
  <c r="BH799" i="2"/>
  <c r="BG799" i="2"/>
  <c r="BF799" i="2"/>
  <c r="T799" i="2"/>
  <c r="R799" i="2"/>
  <c r="P799" i="2"/>
  <c r="BK799" i="2"/>
  <c r="J799" i="2"/>
  <c r="BE799" i="2"/>
  <c r="BI795" i="2"/>
  <c r="BH795" i="2"/>
  <c r="BG795" i="2"/>
  <c r="BF795" i="2"/>
  <c r="T795" i="2"/>
  <c r="R795" i="2"/>
  <c r="P795" i="2"/>
  <c r="BK795" i="2"/>
  <c r="J795" i="2"/>
  <c r="BE795" i="2"/>
  <c r="BI791" i="2"/>
  <c r="BH791" i="2"/>
  <c r="BG791" i="2"/>
  <c r="BF791" i="2"/>
  <c r="T791" i="2"/>
  <c r="R791" i="2"/>
  <c r="P791" i="2"/>
  <c r="BK791" i="2"/>
  <c r="J791" i="2"/>
  <c r="BE791" i="2"/>
  <c r="BI787" i="2"/>
  <c r="BH787" i="2"/>
  <c r="BG787" i="2"/>
  <c r="BF787" i="2"/>
  <c r="T787" i="2"/>
  <c r="R787" i="2"/>
  <c r="P787" i="2"/>
  <c r="BK787" i="2"/>
  <c r="J787" i="2"/>
  <c r="BE787" i="2"/>
  <c r="BI783" i="2"/>
  <c r="BH783" i="2"/>
  <c r="BG783" i="2"/>
  <c r="BF783" i="2"/>
  <c r="T783" i="2"/>
  <c r="R783" i="2"/>
  <c r="P783" i="2"/>
  <c r="BK783" i="2"/>
  <c r="J783" i="2"/>
  <c r="BE783" i="2"/>
  <c r="BI779" i="2"/>
  <c r="BH779" i="2"/>
  <c r="BG779" i="2"/>
  <c r="BF779" i="2"/>
  <c r="T779" i="2"/>
  <c r="R779" i="2"/>
  <c r="P779" i="2"/>
  <c r="BK779" i="2"/>
  <c r="J779" i="2"/>
  <c r="BE779" i="2"/>
  <c r="BI775" i="2"/>
  <c r="BH775" i="2"/>
  <c r="BG775" i="2"/>
  <c r="BF775" i="2"/>
  <c r="T775" i="2"/>
  <c r="R775" i="2"/>
  <c r="P775" i="2"/>
  <c r="BK775" i="2"/>
  <c r="J775" i="2"/>
  <c r="BE775" i="2"/>
  <c r="BI771" i="2"/>
  <c r="BH771" i="2"/>
  <c r="BG771" i="2"/>
  <c r="BF771" i="2"/>
  <c r="T771" i="2"/>
  <c r="R771" i="2"/>
  <c r="P771" i="2"/>
  <c r="BK771" i="2"/>
  <c r="J771" i="2"/>
  <c r="BE771" i="2"/>
  <c r="BI767" i="2"/>
  <c r="BH767" i="2"/>
  <c r="BG767" i="2"/>
  <c r="BF767" i="2"/>
  <c r="T767" i="2"/>
  <c r="R767" i="2"/>
  <c r="P767" i="2"/>
  <c r="BK767" i="2"/>
  <c r="J767" i="2"/>
  <c r="BE767" i="2"/>
  <c r="BI763" i="2"/>
  <c r="BH763" i="2"/>
  <c r="BG763" i="2"/>
  <c r="BF763" i="2"/>
  <c r="T763" i="2"/>
  <c r="R763" i="2"/>
  <c r="P763" i="2"/>
  <c r="BK763" i="2"/>
  <c r="J763" i="2"/>
  <c r="BE763" i="2"/>
  <c r="BI759" i="2"/>
  <c r="BH759" i="2"/>
  <c r="BG759" i="2"/>
  <c r="BF759" i="2"/>
  <c r="T759" i="2"/>
  <c r="R759" i="2"/>
  <c r="P759" i="2"/>
  <c r="BK759" i="2"/>
  <c r="J759" i="2"/>
  <c r="BE759" i="2"/>
  <c r="BI755" i="2"/>
  <c r="BH755" i="2"/>
  <c r="BG755" i="2"/>
  <c r="BF755" i="2"/>
  <c r="T755" i="2"/>
  <c r="R755" i="2"/>
  <c r="P755" i="2"/>
  <c r="BK755" i="2"/>
  <c r="J755" i="2"/>
  <c r="BE755" i="2"/>
  <c r="BI751" i="2"/>
  <c r="BH751" i="2"/>
  <c r="BG751" i="2"/>
  <c r="BF751" i="2"/>
  <c r="T751" i="2"/>
  <c r="R751" i="2"/>
  <c r="P751" i="2"/>
  <c r="BK751" i="2"/>
  <c r="J751" i="2"/>
  <c r="BE751" i="2"/>
  <c r="BI747" i="2"/>
  <c r="BH747" i="2"/>
  <c r="BG747" i="2"/>
  <c r="BF747" i="2"/>
  <c r="T747" i="2"/>
  <c r="R747" i="2"/>
  <c r="P747" i="2"/>
  <c r="BK747" i="2"/>
  <c r="J747" i="2"/>
  <c r="BE747" i="2"/>
  <c r="BI743" i="2"/>
  <c r="BH743" i="2"/>
  <c r="BG743" i="2"/>
  <c r="BF743" i="2"/>
  <c r="T743" i="2"/>
  <c r="R743" i="2"/>
  <c r="P743" i="2"/>
  <c r="BK743" i="2"/>
  <c r="J743" i="2"/>
  <c r="BE743" i="2"/>
  <c r="BI739" i="2"/>
  <c r="BH739" i="2"/>
  <c r="BG739" i="2"/>
  <c r="BF739" i="2"/>
  <c r="T739" i="2"/>
  <c r="R739" i="2"/>
  <c r="P739" i="2"/>
  <c r="BK739" i="2"/>
  <c r="J739" i="2"/>
  <c r="BE739" i="2"/>
  <c r="BI735" i="2"/>
  <c r="BH735" i="2"/>
  <c r="BG735" i="2"/>
  <c r="BF735" i="2"/>
  <c r="T735" i="2"/>
  <c r="R735" i="2"/>
  <c r="P735" i="2"/>
  <c r="BK735" i="2"/>
  <c r="J735" i="2"/>
  <c r="BE735" i="2"/>
  <c r="BI731" i="2"/>
  <c r="BH731" i="2"/>
  <c r="BG731" i="2"/>
  <c r="BF731" i="2"/>
  <c r="T731" i="2"/>
  <c r="R731" i="2"/>
  <c r="P731" i="2"/>
  <c r="BK731" i="2"/>
  <c r="J731" i="2"/>
  <c r="BE731" i="2"/>
  <c r="BI727" i="2"/>
  <c r="BH727" i="2"/>
  <c r="BG727" i="2"/>
  <c r="BF727" i="2"/>
  <c r="T727" i="2"/>
  <c r="R727" i="2"/>
  <c r="P727" i="2"/>
  <c r="BK727" i="2"/>
  <c r="J727" i="2"/>
  <c r="BE727" i="2"/>
  <c r="BI723" i="2"/>
  <c r="BH723" i="2"/>
  <c r="BG723" i="2"/>
  <c r="BF723" i="2"/>
  <c r="T723" i="2"/>
  <c r="R723" i="2"/>
  <c r="P723" i="2"/>
  <c r="BK723" i="2"/>
  <c r="J723" i="2"/>
  <c r="BE723" i="2"/>
  <c r="BI719" i="2"/>
  <c r="BH719" i="2"/>
  <c r="BG719" i="2"/>
  <c r="BF719" i="2"/>
  <c r="T719" i="2"/>
  <c r="R719" i="2"/>
  <c r="P719" i="2"/>
  <c r="BK719" i="2"/>
  <c r="J719" i="2"/>
  <c r="BE719" i="2"/>
  <c r="BI715" i="2"/>
  <c r="BH715" i="2"/>
  <c r="BG715" i="2"/>
  <c r="BF715" i="2"/>
  <c r="T715" i="2"/>
  <c r="R715" i="2"/>
  <c r="P715" i="2"/>
  <c r="BK715" i="2"/>
  <c r="J715" i="2"/>
  <c r="BE715" i="2"/>
  <c r="BI711" i="2"/>
  <c r="BH711" i="2"/>
  <c r="BG711" i="2"/>
  <c r="BF711" i="2"/>
  <c r="T711" i="2"/>
  <c r="R711" i="2"/>
  <c r="P711" i="2"/>
  <c r="BK711" i="2"/>
  <c r="J711" i="2"/>
  <c r="BE711" i="2"/>
  <c r="BI707" i="2"/>
  <c r="BH707" i="2"/>
  <c r="BG707" i="2"/>
  <c r="BF707" i="2"/>
  <c r="T707" i="2"/>
  <c r="R707" i="2"/>
  <c r="P707" i="2"/>
  <c r="P697" i="2" s="1"/>
  <c r="BK707" i="2"/>
  <c r="J707" i="2"/>
  <c r="BE707" i="2"/>
  <c r="BI703" i="2"/>
  <c r="BH703" i="2"/>
  <c r="BG703" i="2"/>
  <c r="BF703" i="2"/>
  <c r="T703" i="2"/>
  <c r="T697" i="2" s="1"/>
  <c r="R703" i="2"/>
  <c r="P703" i="2"/>
  <c r="BK703" i="2"/>
  <c r="J703" i="2"/>
  <c r="BE703" i="2"/>
  <c r="BI698" i="2"/>
  <c r="BH698" i="2"/>
  <c r="BG698" i="2"/>
  <c r="BF698" i="2"/>
  <c r="T698" i="2"/>
  <c r="R698" i="2"/>
  <c r="R697" i="2"/>
  <c r="P698" i="2"/>
  <c r="BK698" i="2"/>
  <c r="BK697" i="2"/>
  <c r="J697" i="2" s="1"/>
  <c r="J62" i="2" s="1"/>
  <c r="J698" i="2"/>
  <c r="BE698" i="2"/>
  <c r="BI690" i="2"/>
  <c r="BH690" i="2"/>
  <c r="BG690" i="2"/>
  <c r="BF690" i="2"/>
  <c r="T690" i="2"/>
  <c r="R690" i="2"/>
  <c r="P690" i="2"/>
  <c r="BK690" i="2"/>
  <c r="J690" i="2"/>
  <c r="BE690" i="2"/>
  <c r="BI686" i="2"/>
  <c r="BH686" i="2"/>
  <c r="BG686" i="2"/>
  <c r="BF686" i="2"/>
  <c r="T686" i="2"/>
  <c r="R686" i="2"/>
  <c r="P686" i="2"/>
  <c r="BK686" i="2"/>
  <c r="J686" i="2"/>
  <c r="BE686" i="2"/>
  <c r="BI682" i="2"/>
  <c r="BH682" i="2"/>
  <c r="BG682" i="2"/>
  <c r="BF682" i="2"/>
  <c r="T682" i="2"/>
  <c r="R682" i="2"/>
  <c r="P682" i="2"/>
  <c r="BK682" i="2"/>
  <c r="J682" i="2"/>
  <c r="BE682" i="2"/>
  <c r="BI678" i="2"/>
  <c r="BH678" i="2"/>
  <c r="BG678" i="2"/>
  <c r="BF678" i="2"/>
  <c r="T678" i="2"/>
  <c r="R678" i="2"/>
  <c r="P678" i="2"/>
  <c r="BK678" i="2"/>
  <c r="J678" i="2"/>
  <c r="BE678" i="2"/>
  <c r="BI674" i="2"/>
  <c r="BH674" i="2"/>
  <c r="BG674" i="2"/>
  <c r="BF674" i="2"/>
  <c r="T674" i="2"/>
  <c r="R674" i="2"/>
  <c r="P674" i="2"/>
  <c r="BK674" i="2"/>
  <c r="J674" i="2"/>
  <c r="BE674" i="2"/>
  <c r="BI670" i="2"/>
  <c r="BH670" i="2"/>
  <c r="BG670" i="2"/>
  <c r="BF670" i="2"/>
  <c r="T670" i="2"/>
  <c r="R670" i="2"/>
  <c r="P670" i="2"/>
  <c r="BK670" i="2"/>
  <c r="J670" i="2"/>
  <c r="BE670" i="2"/>
  <c r="BI666" i="2"/>
  <c r="BH666" i="2"/>
  <c r="BG666" i="2"/>
  <c r="BF666" i="2"/>
  <c r="T666" i="2"/>
  <c r="R666" i="2"/>
  <c r="P666" i="2"/>
  <c r="BK666" i="2"/>
  <c r="J666" i="2"/>
  <c r="BE666" i="2"/>
  <c r="BI662" i="2"/>
  <c r="BH662" i="2"/>
  <c r="BG662" i="2"/>
  <c r="BF662" i="2"/>
  <c r="T662" i="2"/>
  <c r="R662" i="2"/>
  <c r="P662" i="2"/>
  <c r="BK662" i="2"/>
  <c r="J662" i="2"/>
  <c r="BE662" i="2"/>
  <c r="BI658" i="2"/>
  <c r="BH658" i="2"/>
  <c r="BG658" i="2"/>
  <c r="BF658" i="2"/>
  <c r="T658" i="2"/>
  <c r="R658" i="2"/>
  <c r="P658" i="2"/>
  <c r="BK658" i="2"/>
  <c r="J658" i="2"/>
  <c r="BE658" i="2"/>
  <c r="BI654" i="2"/>
  <c r="BH654" i="2"/>
  <c r="BG654" i="2"/>
  <c r="BF654" i="2"/>
  <c r="T654" i="2"/>
  <c r="R654" i="2"/>
  <c r="P654" i="2"/>
  <c r="BK654" i="2"/>
  <c r="J654" i="2"/>
  <c r="BE654" i="2"/>
  <c r="BI646" i="2"/>
  <c r="BH646" i="2"/>
  <c r="BG646" i="2"/>
  <c r="BF646" i="2"/>
  <c r="T646" i="2"/>
  <c r="R646" i="2"/>
  <c r="P646" i="2"/>
  <c r="P634" i="2" s="1"/>
  <c r="BK646" i="2"/>
  <c r="J646" i="2"/>
  <c r="BE646" i="2"/>
  <c r="BI643" i="2"/>
  <c r="BH643" i="2"/>
  <c r="BG643" i="2"/>
  <c r="BF643" i="2"/>
  <c r="T643" i="2"/>
  <c r="T634" i="2" s="1"/>
  <c r="R643" i="2"/>
  <c r="P643" i="2"/>
  <c r="BK643" i="2"/>
  <c r="J643" i="2"/>
  <c r="BE643" i="2"/>
  <c r="BI635" i="2"/>
  <c r="BH635" i="2"/>
  <c r="BG635" i="2"/>
  <c r="BF635" i="2"/>
  <c r="T635" i="2"/>
  <c r="R635" i="2"/>
  <c r="R634" i="2"/>
  <c r="P635" i="2"/>
  <c r="BK635" i="2"/>
  <c r="BK634" i="2"/>
  <c r="J634" i="2" s="1"/>
  <c r="J61" i="2" s="1"/>
  <c r="J635" i="2"/>
  <c r="BE635" i="2"/>
  <c r="BI608" i="2"/>
  <c r="BH608" i="2"/>
  <c r="BG608" i="2"/>
  <c r="BF608" i="2"/>
  <c r="T608" i="2"/>
  <c r="T607" i="2"/>
  <c r="R608" i="2"/>
  <c r="R607" i="2"/>
  <c r="P608" i="2"/>
  <c r="P607" i="2"/>
  <c r="BK608" i="2"/>
  <c r="BK607" i="2"/>
  <c r="J607" i="2" s="1"/>
  <c r="J60" i="2" s="1"/>
  <c r="J608" i="2"/>
  <c r="BE608" i="2"/>
  <c r="BI603" i="2"/>
  <c r="BH603" i="2"/>
  <c r="BG603" i="2"/>
  <c r="BF603" i="2"/>
  <c r="T603" i="2"/>
  <c r="R603" i="2"/>
  <c r="P603" i="2"/>
  <c r="BK603" i="2"/>
  <c r="J603" i="2"/>
  <c r="BE603" i="2"/>
  <c r="BI599" i="2"/>
  <c r="BH599" i="2"/>
  <c r="BG599" i="2"/>
  <c r="BF599" i="2"/>
  <c r="T599" i="2"/>
  <c r="R599" i="2"/>
  <c r="P599" i="2"/>
  <c r="BK599" i="2"/>
  <c r="J599" i="2"/>
  <c r="BE599" i="2"/>
  <c r="BI594" i="2"/>
  <c r="BH594" i="2"/>
  <c r="BG594" i="2"/>
  <c r="BF594" i="2"/>
  <c r="T594" i="2"/>
  <c r="R594" i="2"/>
  <c r="P594" i="2"/>
  <c r="P584" i="2" s="1"/>
  <c r="BK594" i="2"/>
  <c r="J594" i="2"/>
  <c r="BE594" i="2"/>
  <c r="BI589" i="2"/>
  <c r="BH589" i="2"/>
  <c r="BG589" i="2"/>
  <c r="BF589" i="2"/>
  <c r="T589" i="2"/>
  <c r="T584" i="2" s="1"/>
  <c r="R589" i="2"/>
  <c r="P589" i="2"/>
  <c r="BK589" i="2"/>
  <c r="J589" i="2"/>
  <c r="BE589" i="2"/>
  <c r="BI585" i="2"/>
  <c r="BH585" i="2"/>
  <c r="BG585" i="2"/>
  <c r="BF585" i="2"/>
  <c r="T585" i="2"/>
  <c r="R585" i="2"/>
  <c r="R584" i="2"/>
  <c r="P585" i="2"/>
  <c r="BK585" i="2"/>
  <c r="BK584" i="2"/>
  <c r="J584" i="2" s="1"/>
  <c r="J59" i="2" s="1"/>
  <c r="J585" i="2"/>
  <c r="BE585" i="2"/>
  <c r="BI579" i="2"/>
  <c r="BH579" i="2"/>
  <c r="BG579" i="2"/>
  <c r="BF579" i="2"/>
  <c r="T579" i="2"/>
  <c r="R579" i="2"/>
  <c r="P579" i="2"/>
  <c r="BK579" i="2"/>
  <c r="J579" i="2"/>
  <c r="BE579" i="2"/>
  <c r="BI574" i="2"/>
  <c r="BH574" i="2"/>
  <c r="BG574" i="2"/>
  <c r="BF574" i="2"/>
  <c r="T574" i="2"/>
  <c r="R574" i="2"/>
  <c r="P574" i="2"/>
  <c r="BK574" i="2"/>
  <c r="J574" i="2"/>
  <c r="BE574" i="2"/>
  <c r="BI548" i="2"/>
  <c r="BH548" i="2"/>
  <c r="BG548" i="2"/>
  <c r="BF548" i="2"/>
  <c r="T548" i="2"/>
  <c r="R548" i="2"/>
  <c r="P548" i="2"/>
  <c r="BK548" i="2"/>
  <c r="J548" i="2"/>
  <c r="BE548" i="2"/>
  <c r="BI522" i="2"/>
  <c r="BH522" i="2"/>
  <c r="BG522" i="2"/>
  <c r="BF522" i="2"/>
  <c r="T522" i="2"/>
  <c r="R522" i="2"/>
  <c r="P522" i="2"/>
  <c r="BK522" i="2"/>
  <c r="J522" i="2"/>
  <c r="BE522" i="2"/>
  <c r="BI496" i="2"/>
  <c r="BH496" i="2"/>
  <c r="BG496" i="2"/>
  <c r="BF496" i="2"/>
  <c r="T496" i="2"/>
  <c r="R496" i="2"/>
  <c r="P496" i="2"/>
  <c r="BK496" i="2"/>
  <c r="J496" i="2"/>
  <c r="BE496" i="2"/>
  <c r="BI470" i="2"/>
  <c r="BH470" i="2"/>
  <c r="BG470" i="2"/>
  <c r="BF470" i="2"/>
  <c r="T470" i="2"/>
  <c r="R470" i="2"/>
  <c r="P470" i="2"/>
  <c r="BK470" i="2"/>
  <c r="J470" i="2"/>
  <c r="BE470" i="2"/>
  <c r="BI444" i="2"/>
  <c r="BH444" i="2"/>
  <c r="BG444" i="2"/>
  <c r="BF444" i="2"/>
  <c r="T444" i="2"/>
  <c r="R444" i="2"/>
  <c r="P444" i="2"/>
  <c r="BK444" i="2"/>
  <c r="J444" i="2"/>
  <c r="BE444" i="2"/>
  <c r="BI418" i="2"/>
  <c r="BH418" i="2"/>
  <c r="BG418" i="2"/>
  <c r="BF418" i="2"/>
  <c r="T418" i="2"/>
  <c r="R418" i="2"/>
  <c r="P418" i="2"/>
  <c r="BK418" i="2"/>
  <c r="J418" i="2"/>
  <c r="BE418" i="2"/>
  <c r="BI392" i="2"/>
  <c r="BH392" i="2"/>
  <c r="BG392" i="2"/>
  <c r="BF392" i="2"/>
  <c r="T392" i="2"/>
  <c r="R392" i="2"/>
  <c r="P392" i="2"/>
  <c r="BK392" i="2"/>
  <c r="J392" i="2"/>
  <c r="BE392" i="2"/>
  <c r="BI388" i="2"/>
  <c r="BH388" i="2"/>
  <c r="BG388" i="2"/>
  <c r="BF388" i="2"/>
  <c r="T388" i="2"/>
  <c r="R388" i="2"/>
  <c r="P388" i="2"/>
  <c r="BK388" i="2"/>
  <c r="J388" i="2"/>
  <c r="BE388" i="2"/>
  <c r="BI384" i="2"/>
  <c r="BH384" i="2"/>
  <c r="BG384" i="2"/>
  <c r="BF384" i="2"/>
  <c r="T384" i="2"/>
  <c r="R384" i="2"/>
  <c r="P384" i="2"/>
  <c r="BK384" i="2"/>
  <c r="J384" i="2"/>
  <c r="BE384" i="2"/>
  <c r="BI358" i="2"/>
  <c r="BH358" i="2"/>
  <c r="BG358" i="2"/>
  <c r="BF358" i="2"/>
  <c r="T358" i="2"/>
  <c r="R358" i="2"/>
  <c r="P358" i="2"/>
  <c r="BK358" i="2"/>
  <c r="J358" i="2"/>
  <c r="BE358" i="2"/>
  <c r="BI354" i="2"/>
  <c r="BH354" i="2"/>
  <c r="BG354" i="2"/>
  <c r="BF354" i="2"/>
  <c r="T354" i="2"/>
  <c r="R354" i="2"/>
  <c r="P354" i="2"/>
  <c r="BK354" i="2"/>
  <c r="J354" i="2"/>
  <c r="BE354" i="2"/>
  <c r="BI350" i="2"/>
  <c r="BH350" i="2"/>
  <c r="BG350" i="2"/>
  <c r="BF350" i="2"/>
  <c r="T350" i="2"/>
  <c r="R350" i="2"/>
  <c r="P350" i="2"/>
  <c r="BK350" i="2"/>
  <c r="J350" i="2"/>
  <c r="BE350" i="2"/>
  <c r="BI337" i="2"/>
  <c r="BH337" i="2"/>
  <c r="BG337" i="2"/>
  <c r="BF337" i="2"/>
  <c r="T337" i="2"/>
  <c r="R337" i="2"/>
  <c r="P337" i="2"/>
  <c r="BK337" i="2"/>
  <c r="J337" i="2"/>
  <c r="BE337" i="2"/>
  <c r="BI311" i="2"/>
  <c r="BH311" i="2"/>
  <c r="BG311" i="2"/>
  <c r="BF311" i="2"/>
  <c r="T311" i="2"/>
  <c r="R311" i="2"/>
  <c r="P311" i="2"/>
  <c r="BK311" i="2"/>
  <c r="J311" i="2"/>
  <c r="BE311" i="2"/>
  <c r="BI285" i="2"/>
  <c r="BH285" i="2"/>
  <c r="BG285" i="2"/>
  <c r="BF285" i="2"/>
  <c r="T285" i="2"/>
  <c r="R285" i="2"/>
  <c r="P285" i="2"/>
  <c r="BK285" i="2"/>
  <c r="J285" i="2"/>
  <c r="BE285" i="2"/>
  <c r="BI259" i="2"/>
  <c r="BH259" i="2"/>
  <c r="BG259" i="2"/>
  <c r="BF259" i="2"/>
  <c r="T259" i="2"/>
  <c r="R259" i="2"/>
  <c r="P259" i="2"/>
  <c r="BK259" i="2"/>
  <c r="J259" i="2"/>
  <c r="BE259" i="2"/>
  <c r="BI255" i="2"/>
  <c r="BH255" i="2"/>
  <c r="BG255" i="2"/>
  <c r="BF255" i="2"/>
  <c r="T255" i="2"/>
  <c r="R255" i="2"/>
  <c r="P255" i="2"/>
  <c r="BK255" i="2"/>
  <c r="J255" i="2"/>
  <c r="BE255" i="2"/>
  <c r="BI251" i="2"/>
  <c r="BH251" i="2"/>
  <c r="BG251" i="2"/>
  <c r="BF251" i="2"/>
  <c r="T251" i="2"/>
  <c r="R251" i="2"/>
  <c r="P251" i="2"/>
  <c r="BK251" i="2"/>
  <c r="J251" i="2"/>
  <c r="BE251" i="2"/>
  <c r="BI226" i="2"/>
  <c r="BH226" i="2"/>
  <c r="BG226" i="2"/>
  <c r="BF226" i="2"/>
  <c r="T226" i="2"/>
  <c r="R226" i="2"/>
  <c r="P226" i="2"/>
  <c r="BK226" i="2"/>
  <c r="J226" i="2"/>
  <c r="BE226" i="2"/>
  <c r="BI201" i="2"/>
  <c r="BH201" i="2"/>
  <c r="BG201" i="2"/>
  <c r="BF201" i="2"/>
  <c r="T201" i="2"/>
  <c r="R201" i="2"/>
  <c r="P201" i="2"/>
  <c r="BK201" i="2"/>
  <c r="J201" i="2"/>
  <c r="BE201" i="2"/>
  <c r="BI196" i="2"/>
  <c r="BH196" i="2"/>
  <c r="BG196" i="2"/>
  <c r="BF196" i="2"/>
  <c r="T196" i="2"/>
  <c r="R196" i="2"/>
  <c r="P196" i="2"/>
  <c r="BK196" i="2"/>
  <c r="J196" i="2"/>
  <c r="BE196" i="2"/>
  <c r="BI191" i="2"/>
  <c r="BH191" i="2"/>
  <c r="BG191" i="2"/>
  <c r="BF191" i="2"/>
  <c r="T191" i="2"/>
  <c r="R191" i="2"/>
  <c r="P191" i="2"/>
  <c r="BK191" i="2"/>
  <c r="J191" i="2"/>
  <c r="BE191" i="2"/>
  <c r="BI184" i="2"/>
  <c r="BH184" i="2"/>
  <c r="BG184" i="2"/>
  <c r="BF184" i="2"/>
  <c r="T184" i="2"/>
  <c r="R184" i="2"/>
  <c r="P184" i="2"/>
  <c r="BK184" i="2"/>
  <c r="J184" i="2"/>
  <c r="BE184" i="2"/>
  <c r="BI180" i="2"/>
  <c r="BH180" i="2"/>
  <c r="BG180" i="2"/>
  <c r="BF180" i="2"/>
  <c r="T180" i="2"/>
  <c r="R180" i="2"/>
  <c r="P180" i="2"/>
  <c r="BK180" i="2"/>
  <c r="J180" i="2"/>
  <c r="BE180" i="2"/>
  <c r="BI176" i="2"/>
  <c r="BH176" i="2"/>
  <c r="BG176" i="2"/>
  <c r="BF176" i="2"/>
  <c r="T176" i="2"/>
  <c r="R176" i="2"/>
  <c r="P176" i="2"/>
  <c r="BK176" i="2"/>
  <c r="J176" i="2"/>
  <c r="BE176" i="2"/>
  <c r="BI172" i="2"/>
  <c r="BH172" i="2"/>
  <c r="BG172" i="2"/>
  <c r="BF172" i="2"/>
  <c r="T172" i="2"/>
  <c r="R172" i="2"/>
  <c r="P172" i="2"/>
  <c r="BK172" i="2"/>
  <c r="J172" i="2"/>
  <c r="BE172" i="2"/>
  <c r="BI168" i="2"/>
  <c r="BH168" i="2"/>
  <c r="BG168" i="2"/>
  <c r="BF168" i="2"/>
  <c r="T168" i="2"/>
  <c r="R168" i="2"/>
  <c r="P168" i="2"/>
  <c r="BK168" i="2"/>
  <c r="J168" i="2"/>
  <c r="BE168" i="2"/>
  <c r="BI164" i="2"/>
  <c r="BH164" i="2"/>
  <c r="BG164" i="2"/>
  <c r="BF164" i="2"/>
  <c r="T164" i="2"/>
  <c r="R164" i="2"/>
  <c r="P164" i="2"/>
  <c r="BK164" i="2"/>
  <c r="J164" i="2"/>
  <c r="BE164" i="2"/>
  <c r="BI160" i="2"/>
  <c r="BH160" i="2"/>
  <c r="BG160" i="2"/>
  <c r="BF160" i="2"/>
  <c r="T160" i="2"/>
  <c r="R160" i="2"/>
  <c r="P160" i="2"/>
  <c r="BK160" i="2"/>
  <c r="J160" i="2"/>
  <c r="BE160" i="2"/>
  <c r="BI156" i="2"/>
  <c r="BH156" i="2"/>
  <c r="BG156" i="2"/>
  <c r="BF156" i="2"/>
  <c r="T156" i="2"/>
  <c r="R156" i="2"/>
  <c r="P156" i="2"/>
  <c r="BK156" i="2"/>
  <c r="J156" i="2"/>
  <c r="BE156" i="2"/>
  <c r="BI152" i="2"/>
  <c r="BH152" i="2"/>
  <c r="BG152" i="2"/>
  <c r="BF152" i="2"/>
  <c r="T152" i="2"/>
  <c r="R152" i="2"/>
  <c r="P152" i="2"/>
  <c r="BK152" i="2"/>
  <c r="J152" i="2"/>
  <c r="BE152" i="2"/>
  <c r="BI148" i="2"/>
  <c r="BH148" i="2"/>
  <c r="BG148" i="2"/>
  <c r="BF148" i="2"/>
  <c r="T148" i="2"/>
  <c r="R148" i="2"/>
  <c r="P148" i="2"/>
  <c r="BK148" i="2"/>
  <c r="J148" i="2"/>
  <c r="BE148" i="2"/>
  <c r="BI141" i="2"/>
  <c r="BH141" i="2"/>
  <c r="BG141" i="2"/>
  <c r="BF141" i="2"/>
  <c r="T141" i="2"/>
  <c r="R141" i="2"/>
  <c r="P141" i="2"/>
  <c r="BK141" i="2"/>
  <c r="J141" i="2"/>
  <c r="BE141" i="2"/>
  <c r="BI136" i="2"/>
  <c r="BH136" i="2"/>
  <c r="BG136" i="2"/>
  <c r="BF136" i="2"/>
  <c r="T136" i="2"/>
  <c r="R136" i="2"/>
  <c r="P136" i="2"/>
  <c r="BK136" i="2"/>
  <c r="J136" i="2"/>
  <c r="BE136" i="2"/>
  <c r="BI132" i="2"/>
  <c r="BH132" i="2"/>
  <c r="BG132" i="2"/>
  <c r="BF132" i="2"/>
  <c r="T132" i="2"/>
  <c r="R132" i="2"/>
  <c r="P132" i="2"/>
  <c r="BK132" i="2"/>
  <c r="J132" i="2"/>
  <c r="BE132" i="2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/>
  <c r="BI116" i="2"/>
  <c r="BH116" i="2"/>
  <c r="BG116" i="2"/>
  <c r="BF116" i="2"/>
  <c r="T116" i="2"/>
  <c r="R116" i="2"/>
  <c r="P116" i="2"/>
  <c r="BK116" i="2"/>
  <c r="J116" i="2"/>
  <c r="BE116" i="2"/>
  <c r="BI112" i="2"/>
  <c r="BH112" i="2"/>
  <c r="BG112" i="2"/>
  <c r="BF112" i="2"/>
  <c r="T112" i="2"/>
  <c r="R112" i="2"/>
  <c r="P112" i="2"/>
  <c r="BK112" i="2"/>
  <c r="J112" i="2"/>
  <c r="BE112" i="2"/>
  <c r="BI108" i="2"/>
  <c r="BH108" i="2"/>
  <c r="BG108" i="2"/>
  <c r="BF108" i="2"/>
  <c r="T108" i="2"/>
  <c r="R108" i="2"/>
  <c r="P108" i="2"/>
  <c r="BK108" i="2"/>
  <c r="J108" i="2"/>
  <c r="BE108" i="2"/>
  <c r="BI103" i="2"/>
  <c r="BH103" i="2"/>
  <c r="BG103" i="2"/>
  <c r="BF103" i="2"/>
  <c r="T103" i="2"/>
  <c r="R103" i="2"/>
  <c r="P103" i="2"/>
  <c r="BK103" i="2"/>
  <c r="J103" i="2"/>
  <c r="BE103" i="2"/>
  <c r="BI98" i="2"/>
  <c r="BH98" i="2"/>
  <c r="F33" i="2" s="1"/>
  <c r="BC52" i="1" s="1"/>
  <c r="BC51" i="1" s="1"/>
  <c r="BG98" i="2"/>
  <c r="BF98" i="2"/>
  <c r="T98" i="2"/>
  <c r="T87" i="2" s="1"/>
  <c r="T86" i="2" s="1"/>
  <c r="T85" i="2" s="1"/>
  <c r="R98" i="2"/>
  <c r="R87" i="2" s="1"/>
  <c r="R86" i="2" s="1"/>
  <c r="R85" i="2" s="1"/>
  <c r="P98" i="2"/>
  <c r="BK98" i="2"/>
  <c r="J98" i="2"/>
  <c r="BE98" i="2"/>
  <c r="BI93" i="2"/>
  <c r="BH93" i="2"/>
  <c r="BG93" i="2"/>
  <c r="F32" i="2" s="1"/>
  <c r="BB52" i="1" s="1"/>
  <c r="BB51" i="1" s="1"/>
  <c r="BF93" i="2"/>
  <c r="T93" i="2"/>
  <c r="R93" i="2"/>
  <c r="P93" i="2"/>
  <c r="P87" i="2" s="1"/>
  <c r="P86" i="2" s="1"/>
  <c r="P85" i="2" s="1"/>
  <c r="AU52" i="1" s="1"/>
  <c r="AU51" i="1" s="1"/>
  <c r="BK93" i="2"/>
  <c r="BK87" i="2" s="1"/>
  <c r="J93" i="2"/>
  <c r="BE93" i="2"/>
  <c r="BI88" i="2"/>
  <c r="F34" i="2"/>
  <c r="BD52" i="1" s="1"/>
  <c r="BD51" i="1" s="1"/>
  <c r="W30" i="1" s="1"/>
  <c r="BH88" i="2"/>
  <c r="BG88" i="2"/>
  <c r="BF88" i="2"/>
  <c r="J31" i="2" s="1"/>
  <c r="AW52" i="1" s="1"/>
  <c r="T88" i="2"/>
  <c r="R88" i="2"/>
  <c r="P88" i="2"/>
  <c r="BK88" i="2"/>
  <c r="J88" i="2"/>
  <c r="BE88" i="2" s="1"/>
  <c r="J81" i="2"/>
  <c r="F81" i="2"/>
  <c r="F79" i="2"/>
  <c r="E77" i="2"/>
  <c r="J51" i="2"/>
  <c r="F51" i="2"/>
  <c r="F49" i="2"/>
  <c r="E47" i="2"/>
  <c r="J18" i="2"/>
  <c r="E18" i="2"/>
  <c r="F82" i="2"/>
  <c r="F52" i="2"/>
  <c r="J17" i="2"/>
  <c r="J12" i="2"/>
  <c r="J79" i="2"/>
  <c r="J49" i="2"/>
  <c r="E7" i="2"/>
  <c r="E75" i="2"/>
  <c r="E45" i="2"/>
  <c r="AS51" i="1"/>
  <c r="L47" i="1"/>
  <c r="AM46" i="1"/>
  <c r="L46" i="1"/>
  <c r="AM44" i="1"/>
  <c r="L44" i="1"/>
  <c r="L42" i="1"/>
  <c r="L41" i="1"/>
  <c r="W28" i="1" l="1"/>
  <c r="AX51" i="1"/>
  <c r="J30" i="2"/>
  <c r="AV52" i="1" s="1"/>
  <c r="AT52" i="1" s="1"/>
  <c r="F30" i="2"/>
  <c r="AZ52" i="1" s="1"/>
  <c r="AZ51" i="1" s="1"/>
  <c r="BK86" i="2"/>
  <c r="J87" i="2"/>
  <c r="J58" i="2" s="1"/>
  <c r="AY51" i="1"/>
  <c r="W29" i="1"/>
  <c r="F31" i="2"/>
  <c r="BA52" i="1" s="1"/>
  <c r="BA51" i="1" s="1"/>
  <c r="W26" i="1" l="1"/>
  <c r="AV51" i="1"/>
  <c r="W27" i="1"/>
  <c r="AW51" i="1"/>
  <c r="AK27" i="1" s="1"/>
  <c r="J86" i="2"/>
  <c r="J57" i="2" s="1"/>
  <c r="BK85" i="2"/>
  <c r="J85" i="2" s="1"/>
  <c r="J56" i="2" l="1"/>
  <c r="J27" i="2"/>
  <c r="AT51" i="1"/>
  <c r="AK26" i="1"/>
  <c r="AG52" i="1" l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<sst xmlns="http://schemas.openxmlformats.org/spreadsheetml/2006/main" count="12616" uniqueCount="1805">
  <si>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</si>
  <si>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</si>
  <si>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</si>
  <si>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</si>
  <si>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</si>
  <si>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</si>
  <si>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</si>
  <si>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{2095563f-02b2-4ec3-a090-5425cf3531c8}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</si>
  <si>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</si>
  <si>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</si>
  <si>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</si>
  <si>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</si>
  <si>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</si>
  <si>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</si>
  <si>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</si>
  <si>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</si>
  <si>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</si>
  <si>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171208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</si>
  <si>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</si>
  <si>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</si>
  <si>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Rozšíření projektu DUR a zpracování DSP stoky dešťové kanalizace</t>
  </si>
  <si>
    <t>KSO:</t>
  </si>
  <si>
    <t>CC-CZ:</t>
  </si>
  <si>
    <t>Místo:</t>
  </si>
  <si>
    <t>Nymburk</t>
  </si>
  <si>
    <t>Datum:</t>
  </si>
  <si>
    <t>8. 12. 2017</t>
  </si>
  <si>
    <t>Zadavatel:</t>
  </si>
  <si>
    <t>IČ:</t>
  </si>
  <si>
    <t>Město Nymburk, Náměstí Přemyslovců 163</t>
  </si>
  <si>
    <t>DIČ:</t>
  </si>
  <si>
    <t>Uchazeč:</t>
  </si>
  <si>
    <t>Vyplň údaj</t>
  </si>
  <si>
    <t>Projektant:</t>
  </si>
  <si>
    <t>Sanit Studio, s.r.o., Jižní 870, 500 03 HK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</si>
  <si>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</si>
  <si>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</si>
  <si>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</si>
  <si>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</si>
  <si>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</si>
  <si>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</si>
  <si>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</si>
  <si>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</si>
  <si>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</si>
  <si>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</si>
  <si>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</si>
  <si>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</si>
  <si>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</si>
  <si>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</si>
  <si>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</si>
  <si>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</si>
  <si>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</si>
  <si>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</si>
  <si>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</si>
  <si>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</si>
  <si>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</si>
  <si>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</si>
  <si>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</si>
  <si>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</si>
  <si>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</si>
  <si>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</si>
  <si>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</si>
  <si>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</si>
  <si>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</si>
  <si>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</si>
  <si>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</si>
  <si>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</si>
  <si>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</si>
  <si>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</si>
  <si>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</si>
  <si>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</si>
  <si>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</si>
  <si>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</si>
  <si>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</si>
  <si>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</si>
  <si>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</si>
  <si>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01a</t>
  </si>
  <si>
    <t>Venkovní kanalizace</t>
  </si>
  <si>
    <t>ING</t>
  </si>
  <si>
    <t>1</t>
  </si>
  <si>
    <t>{241ef44b-a090-46b5-a24f-5a70ddb6bbcc}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</si>
  <si>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</si>
  <si>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</si>
  <si>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</si>
  <si>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</si>
  <si>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</si>
  <si>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</si>
  <si>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</si>
  <si>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</si>
  <si>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IO 01a - Venkovní kanalizace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</si>
  <si>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</si>
  <si>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</si>
  <si>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</si>
  <si>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</si>
  <si>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</si>
  <si>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</si>
  <si>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</si>
  <si>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</si>
  <si>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</si>
  <si>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</si>
  <si>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</si>
  <si>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</si>
  <si>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</si>
  <si>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</si>
  <si>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</si>
  <si>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</si>
  <si>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</si>
  <si>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</si>
  <si>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</si>
  <si>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</si>
  <si>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</si>
  <si>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</si>
  <si>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</si>
  <si>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</si>
  <si>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</si>
  <si>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</si>
  <si>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</si>
  <si>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</si>
  <si>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</si>
  <si>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</si>
  <si>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</si>
  <si>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</si>
  <si>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</si>
  <si>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112101101</t>
  </si>
  <si>
    <t>Kácení stromů listnatých D kmene do 300 mm</t>
  </si>
  <si>
    <t>kus</t>
  </si>
  <si>
    <t>CS ÚRS 2017 01</t>
  </si>
  <si>
    <t>4</t>
  </si>
  <si>
    <t>-1720884409</t>
  </si>
  <si>
    <t>PP</t>
  </si>
  <si>
    <t>Kácení stromů s odřezáním kmene a s odvětvením listnatých, průměru kmene přes 100 do 300 mm</t>
  </si>
  <si>
    <t>PSC</t>
  </si>
  <si>
    <t xml:space="preserve">Poznámka k souboru cen:_x000D_
1. Ceny lze použít i pro odstranění stromů ze sesuté zeminy, vývratů a polomů. 2. V ceně jsou započteny i náklady na případné nutné odklizení kmene a větví odděleně na vzdálenost do 50 m nebo s naložením na dopravní prostředek. 3. Průměr kmene se měří v místě řezu. 4. Ceny nelze užít v případě, kdy je nutné odstraňování stromu po částech; tyto práce lze oceňovat příslušnými cenami katalogu 823-1 Plochy a úprava území. 5. Počet stromů při kácení souvislého lesního porostu lze určit podle tabulky uvedené v příloze č. 2. 6. Práce jsou prováděné technikou volného kácení. O volné kácení se jedná v případě, kdy se kácí strom s volným kruhovým prostorem o poloměru minimálně 1,5 násobku výšky káceného stromu ve všech směrech. </t>
  </si>
  <si>
    <t>VV</t>
  </si>
  <si>
    <t>1+1+1+1</t>
  </si>
  <si>
    <t>Součet</t>
  </si>
  <si>
    <t>112101103</t>
  </si>
  <si>
    <t>Kácení stromů listnatých D kmene do 700 mm</t>
  </si>
  <si>
    <t>-1806078427</t>
  </si>
  <si>
    <t>Kácení stromů s odřezáním kmene a s odvětvením listnatých, průměru kmene přes 500 do 700 mm</t>
  </si>
  <si>
    <t>3</t>
  </si>
  <si>
    <t>112201101</t>
  </si>
  <si>
    <t>Odstranění pařezů D do 300 mm</t>
  </si>
  <si>
    <t>-83611854</t>
  </si>
  <si>
    <t>Odstranění pařezů s jejich vykopáním, vytrháním nebo odstřelením, s přesekáním kořenů průměru přes 100 do 300 mm</t>
  </si>
  <si>
    <t xml:space="preserve">Poznámka k souboru cen:_x000D_
1. Ceny lze použít i pro odstranění pařezů ze sesuté zeminy, vývratů a polomů. 2. V ceně jsou započteny i náklady na případné nutné odklizení pařezů na hromady na vzdálenost do 50 m nebo naložení na dopravní prostředek. 3. Mají-li se odstraňovat pařezy z pokáceného souvislého lesního porostu, lze počet pařezů stanovit s přihlédnutím k tabulce v příloze č. 1. 4. Zásyp jam po pařezech se oceňuje cenami souboru cen 174 20-12 této části katalogu. 5. Průměr pařezu se měří v místě řezu kmene na základě dvojího na sebe kolmého měření a následného zprůměrování naměřených hodnot. </t>
  </si>
  <si>
    <t>112201103</t>
  </si>
  <si>
    <t>Odstranění pařezů D do 700 mm</t>
  </si>
  <si>
    <t>2067132192</t>
  </si>
  <si>
    <t>Odstranění pařezů s jejich vykopáním, vytrháním nebo odstřelením, s přesekáním kořenů průměru přes 500 do 700 mm</t>
  </si>
  <si>
    <t>5</t>
  </si>
  <si>
    <t>113106121</t>
  </si>
  <si>
    <t>Rozebrání dlažeb komunikací pro pěší z betonových nebo kamenných dlaždic</t>
  </si>
  <si>
    <t>m2</t>
  </si>
  <si>
    <t>195853992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</si>
  <si>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</si>
  <si>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(1+1,5+3,4)*1,2</t>
  </si>
  <si>
    <t>6</t>
  </si>
  <si>
    <t>113106151</t>
  </si>
  <si>
    <t>Rozebrání dlažeb vozovek pl do 50 m2 z velkých kostek s ložem z kameniva</t>
  </si>
  <si>
    <t>1054025093</t>
  </si>
  <si>
    <t>Rozebrání dlažeb a dílců komunikací pro pěší, vozovek a ploch s přemístěním hmot na skládku na vzdálenost do 3 m nebo s naložením na dopravní prostředek vozovek a ploch, s jakoukoliv výplní spár v ploše jednotlivě do 50 m2 z velkých kostek s ložem z kameniva</t>
  </si>
  <si>
    <t>(2,2+2)*1,2</t>
  </si>
  <si>
    <t>7</t>
  </si>
  <si>
    <t>113106161</t>
  </si>
  <si>
    <t>Rozebrání dlažeb vozovek pl do 50 m2 z drobných kostek s ložem z kameniva</t>
  </si>
  <si>
    <t>1867309846</t>
  </si>
  <si>
    <t>Rozebrání dlažeb a dílců komunikací pro pěší, vozovek a ploch s přemístěním hmot na skládku na vzdálenost do 3 m nebo s naložením na dopravní prostředek vozovek a ploch, s jakoukoliv výplní spár v ploše jednotlivě do 50 m2 z drobných kostek nebo odseků s ložem z kameniva</t>
  </si>
  <si>
    <t>8,2*1,2</t>
  </si>
  <si>
    <t>8</t>
  </si>
  <si>
    <t>113106171</t>
  </si>
  <si>
    <t>Rozebrání dlažeb vozovek pl do 50 m2 ze zámkové dlažby s ložem z kameniva</t>
  </si>
  <si>
    <t>-128862301</t>
  </si>
  <si>
    <t>Rozebrání dlažeb a dílců komunikací pro pěší, vozovek a ploch s přemístěním hmot na skládku na vzdálenost do 3 m nebo s naložením na dopravní prostředek vozovek a ploch, s jakoukoliv výplní spár v ploše jednotlivě do 50 m2 ze zámkové dlažby s ložem z kameniva</t>
  </si>
  <si>
    <t>(2,2+15,8+10,9+41,9+10+6+5+30+2+18,3+7,2+1)*1,2</t>
  </si>
  <si>
    <t>9</t>
  </si>
  <si>
    <t>113107111</t>
  </si>
  <si>
    <t>Odstranění podkladu pl do 50 m2 z kameniva těženého tl 100 mm</t>
  </si>
  <si>
    <t>-1000341622</t>
  </si>
  <si>
    <t>Odstranění podkladů nebo krytů s přemístěním hmot na skládku na vzdálenost do 3 m nebo s naložením na dopravní prostředek v ploše jednotlivě do 50 m2 z kameniva těženého, o tl. vrstvy do 100 mm</t>
  </si>
  <si>
    <t>(1+1,2+2,2+10+8+3+8+3+8,3+8,8)*1,2</t>
  </si>
  <si>
    <t>10</t>
  </si>
  <si>
    <t>113107112</t>
  </si>
  <si>
    <t>Odstranění podkladu pl do 50 m2 z kameniva těženého tl 200 mm</t>
  </si>
  <si>
    <t>2004942420</t>
  </si>
  <si>
    <t>Odstranění podkladů nebo krytů s přemístěním hmot na skládku na vzdálenost do 3 m nebo s naložením na dopravní prostředek v ploše jednotlivě do 50 m2 z kameniva těženého, o tl. vrstvy přes 100 do 200 mm</t>
  </si>
  <si>
    <t>(5+3+1,2)*1,2</t>
  </si>
  <si>
    <t>11</t>
  </si>
  <si>
    <t>113107122</t>
  </si>
  <si>
    <t>Odstranění podkladu pl do 50 m2 z kameniva drceného tl 200 mm</t>
  </si>
  <si>
    <t>811326196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</si>
  <si>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</si>
  <si>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12</t>
  </si>
  <si>
    <t>113107123</t>
  </si>
  <si>
    <t>Odstranění podkladu pl do 50 m2 z kameniva drceného tl 300 mm</t>
  </si>
  <si>
    <t>18066323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</si>
  <si>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</si>
  <si>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(6,2+10,7+10,5+14,7+3+10,7+12+27+4+3+7)*1,2</t>
  </si>
  <si>
    <t>13</t>
  </si>
  <si>
    <t>113107131</t>
  </si>
  <si>
    <t>Odstranění podkladu pl do 50 m2 z betonu prostého tl 150 mm</t>
  </si>
  <si>
    <t>-366621890</t>
  </si>
  <si>
    <t>Odstranění podkladů nebo krytů s přemístěním hmot na skládku na vzdálenost do 3 m nebo s naložením na dopravní prostředek v ploše jednotlivě do 50 m2 z betonu prostého, o tl. vrstvy přes 100 do 150 mm</t>
  </si>
  <si>
    <t>14</t>
  </si>
  <si>
    <t>113107142</t>
  </si>
  <si>
    <t>Odstranění podkladu pl do 50 m2 živičných tl 100 mm</t>
  </si>
  <si>
    <t>728958754</t>
  </si>
  <si>
    <t>Odstranění podkladů nebo krytů s přemístěním hmot na skládku na vzdálenost do 3 m nebo s naložením na dopravní prostředek v ploše jednotlivě do 50 m2 živičných, o tl. vrstvy přes 50 do 100 mm</t>
  </si>
  <si>
    <t>113201112</t>
  </si>
  <si>
    <t>Vytrhání obrub silničních ležatých</t>
  </si>
  <si>
    <t>m</t>
  </si>
  <si>
    <t>-730046871</t>
  </si>
  <si>
    <t>Vytrhání obrub s vybouráním lože, s přemístěním hmot na skládku na vzdálenost do 3 m nebo s naložením na dopravní prostředek silničních ležatých</t>
  </si>
  <si>
    <t>4+1+2+4+4+2</t>
  </si>
  <si>
    <t>16</t>
  </si>
  <si>
    <t>113202111</t>
  </si>
  <si>
    <t>Vytrhání obrub krajníků obrubníků stojatých</t>
  </si>
  <si>
    <t>701172633</t>
  </si>
  <si>
    <t>Vytrhání obrub s vybouráním lože, s přemístěním hmot na skládku na vzdálenost do 3 m nebo s naložením na dopravní prostředek z krajníků nebo obrubníků stojatých</t>
  </si>
  <si>
    <t>2+2+4+2+1</t>
  </si>
  <si>
    <t>17</t>
  </si>
  <si>
    <t>119001401</t>
  </si>
  <si>
    <t>Dočasné zajištění potrubí ocelového nebo litinového DN do 200</t>
  </si>
  <si>
    <t>-1933739367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</si>
  <si>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</si>
  <si>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2+2+2+8+24+4+2+2+1</t>
  </si>
  <si>
    <t>18</t>
  </si>
  <si>
    <t>119001411</t>
  </si>
  <si>
    <t>Dočasné zajištění potrubí betonového, ŽB nebo kameninového DN do 200</t>
  </si>
  <si>
    <t>2017722343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</si>
  <si>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do 200</t>
  </si>
  <si>
    <t>2+2+2+2+2+1+2+1</t>
  </si>
  <si>
    <t>19</t>
  </si>
  <si>
    <t>119001412</t>
  </si>
  <si>
    <t>Dočasné zajištění potrubí betonového, ŽB nebo kameninového DN do 500</t>
  </si>
  <si>
    <t>-476281537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</si>
  <si>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</si>
  <si>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2+2+2+2</t>
  </si>
  <si>
    <t>20</t>
  </si>
  <si>
    <t>119001421</t>
  </si>
  <si>
    <t>Dočasné zajištění kabelů a kabelových tratí ze 3 volně ložených kabelů</t>
  </si>
  <si>
    <t>-313910593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</si>
  <si>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</t>
  </si>
  <si>
    <t>2+2+2+2+2+2+2+2+2+2+2+2+2+2+2+2+2+2+2+2+2+2+2+2+2+2+2+2+2+2+2+2+2</t>
  </si>
  <si>
    <t>121101102</t>
  </si>
  <si>
    <t>Sejmutí ornice s přemístěním na vzdálenost do 100 m</t>
  </si>
  <si>
    <t>m3</t>
  </si>
  <si>
    <t>-1646365073</t>
  </si>
  <si>
    <t>Sejmutí ornice nebo lesní půdy s vodorovným přemístěním na hromady v místě upotřebení nebo na dočasné či trvalé skládky se složením, na vzdálenost přes 50 do 100 m</t>
  </si>
  <si>
    <t>(3,5+9+8,5+7,4+2,1+2,2+47,7+3,8+8,1+2,4+2+1,5)*1,1*0,25</t>
  </si>
  <si>
    <t>22</t>
  </si>
  <si>
    <t>130001101</t>
  </si>
  <si>
    <t>Příplatek za ztížení vykopávky v blízkosti podzemního vedení</t>
  </si>
  <si>
    <t>1637910735</t>
  </si>
  <si>
    <t>Příplatek k cenám hloubených vykopávek za ztížení vykopávky v blízkosti podzemního vedení nebo výbušnin pro jakoukoliv třídu horniny</t>
  </si>
  <si>
    <t>(2+2+2+8+24+4+2+2+1)*0,8*1,1</t>
  </si>
  <si>
    <t>(2+2+2+2+2+1+2+1)*0,8*1,1</t>
  </si>
  <si>
    <t>(2+2+2+2)*1*1,1</t>
  </si>
  <si>
    <t>(2+2+2+2+2+2+2+2+2+2+2+2+2+2+2+2+2+2+2+2+2+2+2+2+2+2+2+2+2+2+2+2+2)*0,6*1,1</t>
  </si>
  <si>
    <t>23</t>
  </si>
  <si>
    <t>131201202</t>
  </si>
  <si>
    <t>Hloubení jam zapažených v hornině tř. 3 objemu do 1000 m3</t>
  </si>
  <si>
    <t>527639801</t>
  </si>
  <si>
    <t>Hloubení zapažených jam a zářezů s urovnáním dna do předepsaného profilu a spádu v hornině tř. 3 přes 100 do 1 000 m3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</si>
  <si>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 2. Hloubení zapažených jam hloubky přes 16 m se oceňuje individuálně. 3. Náklady na svislé přemístění výkopku nad 1 m hloubky se určí dle ustanovení článku č. 3161 všeobecných podmínek katalogu. 4. Výpočet objemu vykopávky v pazených prostorách se stanovuje dle přílohy č. 4 tohoto ceníku. </t>
  </si>
  <si>
    <t>23*3,2*6,2</t>
  </si>
  <si>
    <t>24</t>
  </si>
  <si>
    <t>131201209</t>
  </si>
  <si>
    <t>Příplatek za lepivost u hloubení jam zapažených v hornině tř. 3</t>
  </si>
  <si>
    <t>870316950</t>
  </si>
  <si>
    <t>Hloubení zapažených jam a zářezů s urovnáním dna do předepsaného profilu a spádu Příplatek k cenám za lepivost horniny tř. 3</t>
  </si>
  <si>
    <t>(23*3,2*6,2)/2</t>
  </si>
  <si>
    <t>25</t>
  </si>
  <si>
    <t>132201202</t>
  </si>
  <si>
    <t>Hloubení rýh š do 2000 mm v hornině tř. 3 objemu do 1000 m3</t>
  </si>
  <si>
    <t>-419876722</t>
  </si>
  <si>
    <t>Hloubení zapažených i nezapažených rýh šířky přes 600 do 2 000 mm s urovnáním dna do předepsaného profilu a spádu v hornině tř. 3 přes 100 do 1 000 m3</t>
  </si>
  <si>
    <t>19,6*1,1*3,35</t>
  </si>
  <si>
    <t>33,4*1,1*2,9</t>
  </si>
  <si>
    <t>10,9*1,1*2,8</t>
  </si>
  <si>
    <t>45,5*1,1*2,3</t>
  </si>
  <si>
    <t>15,4*1,1*2,8</t>
  </si>
  <si>
    <t>47,7*1,1*2,35</t>
  </si>
  <si>
    <t>15,3*1,1*2,1</t>
  </si>
  <si>
    <t>13,4*1,1*2,7</t>
  </si>
  <si>
    <t>16,6*1,1*2,5</t>
  </si>
  <si>
    <t>18,3*1,1*2,5</t>
  </si>
  <si>
    <t>18,1*1,1*2,7</t>
  </si>
  <si>
    <t>27*1,1*2,8</t>
  </si>
  <si>
    <t>20,4*1,1*2,7</t>
  </si>
  <si>
    <t>3,8*1,1*2</t>
  </si>
  <si>
    <t>3*1,1*2,4</t>
  </si>
  <si>
    <t>39*1,1*2,2</t>
  </si>
  <si>
    <t>15*1,1*2</t>
  </si>
  <si>
    <t>38*1,1*2,5</t>
  </si>
  <si>
    <t>4*1,1*2,7</t>
  </si>
  <si>
    <t>5*1,1*2,4</t>
  </si>
  <si>
    <t>20*1,1*1,6</t>
  </si>
  <si>
    <t>5*1,1*1,5</t>
  </si>
  <si>
    <t>26</t>
  </si>
  <si>
    <t>132201209</t>
  </si>
  <si>
    <t>Příplatek za lepivost k hloubení rýh š do 2000 mm v hornině tř. 3</t>
  </si>
  <si>
    <t>741223207</t>
  </si>
  <si>
    <t>Hloubení zapažených i nezapažených rýh šířky přes 600 do 2 000 mm s urovnáním dna do předepsaného profilu a spádu v hornině tř. 3 Příplatek k cenám za lepivost horniny tř. 3</t>
  </si>
  <si>
    <t>19,6*1,1*3,35/2</t>
  </si>
  <si>
    <t>33,4*1,1*2,9/2</t>
  </si>
  <si>
    <t>10,9*1,1*2,8/2</t>
  </si>
  <si>
    <t>45,5*1,1*2,3/2</t>
  </si>
  <si>
    <t>15,4*1,1*2,8/2</t>
  </si>
  <si>
    <t>47,7*1,1*2,35/2</t>
  </si>
  <si>
    <t>15,3*1,1*2,1/2</t>
  </si>
  <si>
    <t>13,4*1,1*2,7/2</t>
  </si>
  <si>
    <t>16,6*1,1*2,5/2</t>
  </si>
  <si>
    <t>18,3*1,1*2,5/2</t>
  </si>
  <si>
    <t>18,1*1,1*2,7/2</t>
  </si>
  <si>
    <t>27*1,1*2,8/2</t>
  </si>
  <si>
    <t>20,4*1,1*2,7/2</t>
  </si>
  <si>
    <t>3,8*1,1*2/2</t>
  </si>
  <si>
    <t>3*1,1*2,4/2</t>
  </si>
  <si>
    <t>39*1,1*2,2/2</t>
  </si>
  <si>
    <t>15*1,1*2/2</t>
  </si>
  <si>
    <t>38*1,1*2,5/2</t>
  </si>
  <si>
    <t>4*1,1*2,7/2</t>
  </si>
  <si>
    <t>5*1,1*2,4/2</t>
  </si>
  <si>
    <t>20*1,1*1,6/2</t>
  </si>
  <si>
    <t>5*1,1*1,5/2</t>
  </si>
  <si>
    <t>27</t>
  </si>
  <si>
    <t>141721116</t>
  </si>
  <si>
    <t>Řízený zemní protlak hloubky do 6 m vnějšího průměru do 225 mm v hornině tř 1 až 4</t>
  </si>
  <si>
    <t>-1174258807</t>
  </si>
  <si>
    <t>Řízený zemní protlak v hornině tř. 1 až 4, včetně protlačení trub v hloubce do 6 m vnějšího průměru vrtu přes 160 do 225 mm</t>
  </si>
  <si>
    <t>28</t>
  </si>
  <si>
    <t>M</t>
  </si>
  <si>
    <t>286111200</t>
  </si>
  <si>
    <t>trubka kanalizační hladká hrdlovaná D 160 x 3,6 x 5000 mm</t>
  </si>
  <si>
    <t>-965735884</t>
  </si>
  <si>
    <t>1+1</t>
  </si>
  <si>
    <t>29</t>
  </si>
  <si>
    <t>151101102</t>
  </si>
  <si>
    <t>Zřízení příložného pažení a rozepření stěn rýh hl do 4 m</t>
  </si>
  <si>
    <t>1058882817</t>
  </si>
  <si>
    <t>Zřízení pažení a rozepření stěn rýh pro podzemní vedení pro všechny šířky rýhy příložné pro jakoukoliv mezerovitost, hloubky do 4 m</t>
  </si>
  <si>
    <t>19,6*3,35*2</t>
  </si>
  <si>
    <t>33,4*2,9*2</t>
  </si>
  <si>
    <t>10,9*2,8*2</t>
  </si>
  <si>
    <t>45,5*2,3*2</t>
  </si>
  <si>
    <t>15,4*2,8*2</t>
  </si>
  <si>
    <t>47,7*2,35*2</t>
  </si>
  <si>
    <t>15,3*2,1*2</t>
  </si>
  <si>
    <t>13,4*2,7*2</t>
  </si>
  <si>
    <t>16,6*2,5*2</t>
  </si>
  <si>
    <t>18,3*2,5*2</t>
  </si>
  <si>
    <t>18,1*2,7*2</t>
  </si>
  <si>
    <t>27*2,8*2</t>
  </si>
  <si>
    <t>20,4*2,7*2</t>
  </si>
  <si>
    <t>3,8*2*2</t>
  </si>
  <si>
    <t>3*2,4*2</t>
  </si>
  <si>
    <t>39*2,2*2</t>
  </si>
  <si>
    <t>15*2*2</t>
  </si>
  <si>
    <t>38*2,5*2</t>
  </si>
  <si>
    <t>4*2,7*2</t>
  </si>
  <si>
    <t>5*2,4*2</t>
  </si>
  <si>
    <t>20*1,6*2</t>
  </si>
  <si>
    <t>5*1,5*2</t>
  </si>
  <si>
    <t>(23+6,2)*3,2*2</t>
  </si>
  <si>
    <t>30</t>
  </si>
  <si>
    <t>151101112</t>
  </si>
  <si>
    <t>Odstranění příložného pažení a rozepření stěn rýh hl do 4 m</t>
  </si>
  <si>
    <t>-774366485</t>
  </si>
  <si>
    <t>Odstranění pažení a rozepření stěn rýh pro podzemní vedení s uložením materiálu na vzdálenost do 3 m od kraje výkopu příložné, hloubky přes 2 do 4 m</t>
  </si>
  <si>
    <t>31</t>
  </si>
  <si>
    <t>161101101</t>
  </si>
  <si>
    <t>Svislé přemístění výkopku z horniny tř. 1 až 4 hl výkopu do 2,5 m</t>
  </si>
  <si>
    <t>-15710603</t>
  </si>
  <si>
    <t>Svislé přemístění výkopku bez naložení do dopravní nádoby avšak s vyprázdněním dopravní nádoby na hromadu nebo do dopravního prostředku z horniny tř. 1 až 4, při hloubce výkopu přes 1 do 2,5 m</t>
  </si>
  <si>
    <t>19,6*1,1*2,5</t>
  </si>
  <si>
    <t>33,4*1,1*2,5</t>
  </si>
  <si>
    <t>10,9*1,1*2,5</t>
  </si>
  <si>
    <t>15,4*1,1*2,5</t>
  </si>
  <si>
    <t>13,4*1,1*2,5</t>
  </si>
  <si>
    <t>18,1*1,1*2,5</t>
  </si>
  <si>
    <t>27*1,1*2,5</t>
  </si>
  <si>
    <t>20,4*1,1*2,5</t>
  </si>
  <si>
    <t>4*1,1*2,5</t>
  </si>
  <si>
    <t>23*3,2*2,5</t>
  </si>
  <si>
    <t>32</t>
  </si>
  <si>
    <t>161101102</t>
  </si>
  <si>
    <t>Svislé přemístění výkopku z horniny tř. 1 až 4 hl výkopu do 4 m</t>
  </si>
  <si>
    <t>-1269551645</t>
  </si>
  <si>
    <t>Svislé přemístění výkopku bez naložení do dopravní nádoby avšak s vyprázdněním dopravní nádoby na hromadu nebo do dopravního prostředku z horniny tř. 1 až 4, při hloubce výkopu přes 2,5 do 4 m</t>
  </si>
  <si>
    <t>19,6*1,1*0,85</t>
  </si>
  <si>
    <t>33,4*1,1*0,4</t>
  </si>
  <si>
    <t>10,9*1,1*0,3</t>
  </si>
  <si>
    <t>15,4*1,1*0,3</t>
  </si>
  <si>
    <t>13,4*1,1*0,2</t>
  </si>
  <si>
    <t>18,1*1,1*0,2</t>
  </si>
  <si>
    <t>27*1,1*0,3</t>
  </si>
  <si>
    <t>20,4*1,1*0,2</t>
  </si>
  <si>
    <t>4*1,1*0,2</t>
  </si>
  <si>
    <t>23*0,7*6,2</t>
  </si>
  <si>
    <t>33</t>
  </si>
  <si>
    <t>162201401</t>
  </si>
  <si>
    <t>Vodorovné přemístění větví stromů listnatých do 1 km D kmene do 700 mm</t>
  </si>
  <si>
    <t>-146723221</t>
  </si>
  <si>
    <t>Vodorovné přemístění větví, kmenů nebo pařezů s naložením, složením a dopravou do 1000 m větví stromů listnatých, průměru kmene přes 100 do 700 mm</t>
  </si>
  <si>
    <t>1+1+1+1+1</t>
  </si>
  <si>
    <t>34</t>
  </si>
  <si>
    <t>162201411</t>
  </si>
  <si>
    <t>Vodorovné přemístění kmenů stromů listnatých do 1 km D kmene do 700 mm</t>
  </si>
  <si>
    <t>2103583669</t>
  </si>
  <si>
    <t>Vodorovné přemístění větví, kmenů nebo pařezů s naložením, složením a dopravou do 1000 m kmenů stromů listnatých, průměru přes 100 do 700 mm</t>
  </si>
  <si>
    <t>35</t>
  </si>
  <si>
    <t>162301101</t>
  </si>
  <si>
    <t>Vodorovné přemístění do 500 m výkopku/sypaniny z horniny tř. 1 až 4</t>
  </si>
  <si>
    <t>738879820</t>
  </si>
  <si>
    <t>Vodorovné přemístění výkopku nebo sypaniny po suchu na obvyklém dopravním prostředku, bez naložení výkopku, avšak se složením bez rozhrnutí z horniny tř. 1 až 4 na vzdálenost přes 50 do 500 m</t>
  </si>
  <si>
    <t>19,6*1,1*2,75</t>
  </si>
  <si>
    <t>33,4*1,1*2,3</t>
  </si>
  <si>
    <t>10,9*1,1*2,3</t>
  </si>
  <si>
    <t>45,5*1,1*1,7</t>
  </si>
  <si>
    <t>15,4*1,1*2,2</t>
  </si>
  <si>
    <t>47,7*1,1*1,75</t>
  </si>
  <si>
    <t>15,3*1,1*1,5</t>
  </si>
  <si>
    <t>13,4*1,1*2,1</t>
  </si>
  <si>
    <t>16,6*1,1*1,9</t>
  </si>
  <si>
    <t>18,3*1,1*1,9</t>
  </si>
  <si>
    <t>18,1*1,1*2,1</t>
  </si>
  <si>
    <t>27*1,1*2,2</t>
  </si>
  <si>
    <t>20,4*1,1*2,1</t>
  </si>
  <si>
    <t>3,8*1,1*1,4</t>
  </si>
  <si>
    <t>3*1,1*1,8</t>
  </si>
  <si>
    <t>39*1,1*1,6</t>
  </si>
  <si>
    <t>15*1,1*1,4</t>
  </si>
  <si>
    <t>38*1,1*1,9</t>
  </si>
  <si>
    <t>4*1,1*2,1</t>
  </si>
  <si>
    <t>5*1,1*1,8</t>
  </si>
  <si>
    <t>20*1,1*1</t>
  </si>
  <si>
    <t>5*1,1*0,9</t>
  </si>
  <si>
    <t>23*6,2*1,7</t>
  </si>
  <si>
    <t>36</t>
  </si>
  <si>
    <t>162301901</t>
  </si>
  <si>
    <t>Příplatek k vodorovnému přemístění větví stromů listnatých D kmene do 700 mm ZKD 5 km</t>
  </si>
  <si>
    <t>2131162668</t>
  </si>
  <si>
    <t>Vodorovné přemístění větví, kmenů nebo pařezů s naložením, složením a dopravou Příplatek k cenám za každých dalších i započatých 5000 m přes 5000 m větví stromů listnatých, průměru kmene přes 100 do 700 mm</t>
  </si>
  <si>
    <t>37</t>
  </si>
  <si>
    <t>162301911</t>
  </si>
  <si>
    <t>Příplatek k vodorovnému přemístění kmenů stromů listnatých D kmene do 700 mm ZKD 5 km</t>
  </si>
  <si>
    <t>899405917</t>
  </si>
  <si>
    <t>Vodorovné přemístění větví, kmenů nebo pařezů s naložením, složením a dopravou Příplatek k cenám za každých dalších i započatých 5000 m přes 5000 m kmenů stromů listnatých, o průměru přes 100 do 700 mm</t>
  </si>
  <si>
    <t>38</t>
  </si>
  <si>
    <t>162701105</t>
  </si>
  <si>
    <t>Vodorovné přemístění do 10000 m výkopku/sypaniny z horniny tř. 1 až 4</t>
  </si>
  <si>
    <t>550767876</t>
  </si>
  <si>
    <t>Vodorovné přemístění výkopku nebo sypaniny po suchu na obvyklém dopravním prostředku, bez naložení výkopku, avšak se složením bez rozhrnutí z horniny tř. 1 až 4 na vzdálenost přes 9 000 do 10 000 m</t>
  </si>
  <si>
    <t>19,6*1,1*0,6</t>
  </si>
  <si>
    <t>33,4*1,1*0,6</t>
  </si>
  <si>
    <t>10,9*1,1*0,6</t>
  </si>
  <si>
    <t>45,5*1,1*0,6</t>
  </si>
  <si>
    <t>15,4*1,1*0,6</t>
  </si>
  <si>
    <t>47,7*1,1*0,6</t>
  </si>
  <si>
    <t>15,3*1,1*0,6</t>
  </si>
  <si>
    <t>13,4*1,1*0,6</t>
  </si>
  <si>
    <t>16,6*1,1*0,6</t>
  </si>
  <si>
    <t>18,3*1,1*0,6</t>
  </si>
  <si>
    <t>18,1*1,1*0,6</t>
  </si>
  <si>
    <t>27*1,1*0,6</t>
  </si>
  <si>
    <t>20,4*1,1*0,6</t>
  </si>
  <si>
    <t>3,8*1,1*0,6</t>
  </si>
  <si>
    <t>3*1,1*0,6</t>
  </si>
  <si>
    <t>39*1,1*0,6</t>
  </si>
  <si>
    <t>15*1,1*0,6</t>
  </si>
  <si>
    <t>38*1,1*0,6</t>
  </si>
  <si>
    <t>4*1,1*0,6</t>
  </si>
  <si>
    <t>5*1,1*0,6</t>
  </si>
  <si>
    <t>20*1,1*0,6</t>
  </si>
  <si>
    <t>23*1,5*6,2</t>
  </si>
  <si>
    <t>39</t>
  </si>
  <si>
    <t>167101102</t>
  </si>
  <si>
    <t>Nakládání výkopku z hornin tř. 1 až 4 přes 100 m3</t>
  </si>
  <si>
    <t>-1468756270</t>
  </si>
  <si>
    <t>Nakládání, skládání a překládání neulehlého výkopku nebo sypaniny nakládání, množství přes 100 m3, z hornin tř. 1 až 4</t>
  </si>
  <si>
    <t>40</t>
  </si>
  <si>
    <t>171201201</t>
  </si>
  <si>
    <t>Uložení sypaniny na skládky</t>
  </si>
  <si>
    <t>-1851880099</t>
  </si>
  <si>
    <t>41</t>
  </si>
  <si>
    <t>171201211</t>
  </si>
  <si>
    <t>Poplatek za uložení odpadu ze sypaniny na skládce (skládkovné)</t>
  </si>
  <si>
    <t>t</t>
  </si>
  <si>
    <t>-1202059715</t>
  </si>
  <si>
    <t>Uložení sypaniny poplatek za uložení sypaniny na skládce (skládkovné)</t>
  </si>
  <si>
    <t>19,6*1,1*0,6*1,665</t>
  </si>
  <si>
    <t>33,4*1,1*0,6*1,665</t>
  </si>
  <si>
    <t>10,9*1,1*0,6*1,665</t>
  </si>
  <si>
    <t>45,5*1,1*0,6*1,665</t>
  </si>
  <si>
    <t>15,4*1,1*0,6*1,665</t>
  </si>
  <si>
    <t>47,7*1,1*0,6*1,665</t>
  </si>
  <si>
    <t>15,3*1,1*0,6*1,665</t>
  </si>
  <si>
    <t>13,4*1,1*0,6*1,665</t>
  </si>
  <si>
    <t>16,6*1,1*0,6*1,665</t>
  </si>
  <si>
    <t>18,3*1,1*0,6*1,665</t>
  </si>
  <si>
    <t>18,1*1,1*0,6*1,665</t>
  </si>
  <si>
    <t>27*1,1*0,6*1,665</t>
  </si>
  <si>
    <t>20,4*1,1*0,6*1,665</t>
  </si>
  <si>
    <t>3,8*1,1*0,6*1,665</t>
  </si>
  <si>
    <t>3*1,1*0,6*1,665</t>
  </si>
  <si>
    <t>39*1,1*0,6*1,665</t>
  </si>
  <si>
    <t>15*1,1*0,6*1,665</t>
  </si>
  <si>
    <t>38*1,1*0,6*1,665</t>
  </si>
  <si>
    <t>4*1,1*0,6*1,665</t>
  </si>
  <si>
    <t>5*1,1*0,6*1,665</t>
  </si>
  <si>
    <t>20*1,1*0,6*1,665</t>
  </si>
  <si>
    <t>23*1,5*6,2*1,665</t>
  </si>
  <si>
    <t>42</t>
  </si>
  <si>
    <t>174101101</t>
  </si>
  <si>
    <t>Zásyp jam, šachet rýh nebo kolem objektů sypaninou se zhutněním</t>
  </si>
  <si>
    <t>541166334</t>
  </si>
  <si>
    <t>Zásyp sypaninou z jakékoliv horniny s uložením výkopku ve vrstvách se zhutněním jam, šachet, rýh nebo kolem objektů v těchto vykopávkách</t>
  </si>
  <si>
    <t>23*1,7*6,2</t>
  </si>
  <si>
    <t>43</t>
  </si>
  <si>
    <t>175151101</t>
  </si>
  <si>
    <t>Obsypání potrubí strojně sypaninou bez prohození, uloženou do 3 m</t>
  </si>
  <si>
    <t>1295539056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</si>
  <si>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</si>
  <si>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19,6*1,1*0,5</t>
  </si>
  <si>
    <t>33,4*1,1*0,5</t>
  </si>
  <si>
    <t>10,9*1,1*0,5</t>
  </si>
  <si>
    <t>45,5*1,1*0,5</t>
  </si>
  <si>
    <t>15,4*1,1*0,5</t>
  </si>
  <si>
    <t>47,7*1,1*0,5</t>
  </si>
  <si>
    <t>15,3*1,1*0,5</t>
  </si>
  <si>
    <t>13,4*1,1*0,5</t>
  </si>
  <si>
    <t>16,6*1,1*0,5</t>
  </si>
  <si>
    <t>18,3*1,1*0,5</t>
  </si>
  <si>
    <t>18,1*1,1*0,5</t>
  </si>
  <si>
    <t>27*1,1*0,5</t>
  </si>
  <si>
    <t>20,4*1,1*0,5</t>
  </si>
  <si>
    <t>3,8*1,1*0,5</t>
  </si>
  <si>
    <t>3*1,1*0,5</t>
  </si>
  <si>
    <t>39*1,1*0,5</t>
  </si>
  <si>
    <t>15*1,1*0,5</t>
  </si>
  <si>
    <t>38*1,1*0,5</t>
  </si>
  <si>
    <t>4*1,1*0,5</t>
  </si>
  <si>
    <t>5*1,1*0,5</t>
  </si>
  <si>
    <t>20*1,1*0,5</t>
  </si>
  <si>
    <t>23*1*6,2</t>
  </si>
  <si>
    <t>44</t>
  </si>
  <si>
    <t>583313400</t>
  </si>
  <si>
    <t>kamenivo těžené drobné prané (Bratčice) frakce 0-4 pr.</t>
  </si>
  <si>
    <t>7996424</t>
  </si>
  <si>
    <t>kamenivo těžené drobné prané frakce 0-4 pr.</t>
  </si>
  <si>
    <t>19,6*1,1*0,5*1,885</t>
  </si>
  <si>
    <t>33,4*1,1*0,5*1,885</t>
  </si>
  <si>
    <t>10,9*1,1*0,5*1,885</t>
  </si>
  <si>
    <t>45,5*1,1*0,5*1,885</t>
  </si>
  <si>
    <t>15,4*1,1*0,5*1,885</t>
  </si>
  <si>
    <t>47,7*1,1*0,5*1,885</t>
  </si>
  <si>
    <t>15,3*1,1*0,5*1,885</t>
  </si>
  <si>
    <t>13,4*1,1*0,5*1,885</t>
  </si>
  <si>
    <t>16,6*1,1*0,5*1,885</t>
  </si>
  <si>
    <t>18,3*1,1*0,5*1,885</t>
  </si>
  <si>
    <t>18,1*1,1*0,5*1,885</t>
  </si>
  <si>
    <t>27*1,1*0,5*1,885</t>
  </si>
  <si>
    <t>20,4*1,1*0,5*1,885</t>
  </si>
  <si>
    <t>3,8*1,1*0,5*1,885</t>
  </si>
  <si>
    <t>3*1,1*0,5*1,885</t>
  </si>
  <si>
    <t>39*1,1*0,5*1,885</t>
  </si>
  <si>
    <t>15*1,1*0,5*1,885</t>
  </si>
  <si>
    <t>38*1,1*0,5*1,885</t>
  </si>
  <si>
    <t>4*1,1*0,5*1,885</t>
  </si>
  <si>
    <t>5*1,1*0,5*1,885</t>
  </si>
  <si>
    <t>20*1,1*0,5*1,885</t>
  </si>
  <si>
    <t>23*1*6,2*1,885</t>
  </si>
  <si>
    <t>45</t>
  </si>
  <si>
    <t>181301104</t>
  </si>
  <si>
    <t>Rozprostření ornice tl vrstvy do 250 mm pl do 500 m2 v rovině nebo ve svahu do 1:5</t>
  </si>
  <si>
    <t>-209089072</t>
  </si>
  <si>
    <t>Rozprostření a urovnání ornice v rovině nebo ve svahu sklonu do 1:5 při souvislé ploše do 500 m2, tl. vrstvy přes 200 do 250 mm</t>
  </si>
  <si>
    <t>(3,5+9+8,5+7,4+2,1+2,2+47,7+3,8+8,1+2,4+2+1,5)*1,1</t>
  </si>
  <si>
    <t>23*6,2</t>
  </si>
  <si>
    <t>46</t>
  </si>
  <si>
    <t>005724100</t>
  </si>
  <si>
    <t>osivo směs travní parková</t>
  </si>
  <si>
    <t>kg</t>
  </si>
  <si>
    <t>-1666437250</t>
  </si>
  <si>
    <t>(1+1,2+2,2+10+8+3+8+3+8,3+8,8)*1,2*0,33</t>
  </si>
  <si>
    <t>23*6,2*0,33</t>
  </si>
  <si>
    <t>Svislé a kompletní konstrukce</t>
  </si>
  <si>
    <t>47</t>
  </si>
  <si>
    <t>358315114</t>
  </si>
  <si>
    <t>Bourání šachty, stoky kompletní nebo otvorů z prostého betonu plochy do 4 m2</t>
  </si>
  <si>
    <t>1151937382</t>
  </si>
  <si>
    <t>Bourání šachty, stoky kompletní nebo vybourání otvorů průřezové plochy do 4 m2 ve stokách ze zdiva z prostého betonu</t>
  </si>
  <si>
    <t>(0,1*1,86*2,5)*6</t>
  </si>
  <si>
    <t>48</t>
  </si>
  <si>
    <t>358325114</t>
  </si>
  <si>
    <t>Bourání šachty, stoky kompletní nebo otvorů z železobetonu plochy do 4 m2</t>
  </si>
  <si>
    <t>1098115048</t>
  </si>
  <si>
    <t>Bourání šachty, stoky kompletní nebo vybourání otvorů průřezové plochy do 4 m2 ve stokách ze zdiva z železobetonu</t>
  </si>
  <si>
    <t>0,4*0,4*0,3</t>
  </si>
  <si>
    <t>0,1*1,86*8</t>
  </si>
  <si>
    <t>49</t>
  </si>
  <si>
    <t>359901111</t>
  </si>
  <si>
    <t>Vyčištění stok</t>
  </si>
  <si>
    <t>-1769770912</t>
  </si>
  <si>
    <t>Vyčištění stok jakékoliv výšky</t>
  </si>
  <si>
    <t>"Stávající kanalizace"5+5+10+4+2+2+3+1,5+1,2+1,3+1,2+8</t>
  </si>
  <si>
    <t>"Nová kanalizace"6,5+74+91,5+108+153+54+42</t>
  </si>
  <si>
    <t>50</t>
  </si>
  <si>
    <t>359901211</t>
  </si>
  <si>
    <t>Monitoring stoky jakékoli výšky na nové kanalizaci</t>
  </si>
  <si>
    <t>-796786237</t>
  </si>
  <si>
    <t>Monitoring stok (kamerový systém) jakékoli výšky nová kanalizace</t>
  </si>
  <si>
    <t>6,5+74+91,5+108+153+54+42</t>
  </si>
  <si>
    <t>51</t>
  </si>
  <si>
    <t>359901212</t>
  </si>
  <si>
    <t>Monitoring stoky jakékoli výšky na stávající kanalizaci</t>
  </si>
  <si>
    <t>172019747</t>
  </si>
  <si>
    <t>Monitoring stok (kamerový systém) jakékoli výšky stávající kanalizace</t>
  </si>
  <si>
    <t>5+5+10+4+2+2+3+1,5+1,2+1,3+1,2+8</t>
  </si>
  <si>
    <t>Vodorovné konstrukce</t>
  </si>
  <si>
    <t>52</t>
  </si>
  <si>
    <t>451572111</t>
  </si>
  <si>
    <t>Lože pod potrubí otevřený výkop z kameniva drobného těženého</t>
  </si>
  <si>
    <t>1427450346</t>
  </si>
  <si>
    <t>Lože pod potrubí, stoky a drobné objekty v otevřeném výkopu z kameniva drobného těženého 0 až 4 mm</t>
  </si>
  <si>
    <t>19,6*1,1*0,1</t>
  </si>
  <si>
    <t>33,4*1,1*0,1</t>
  </si>
  <si>
    <t>10,9*1,1*0,1</t>
  </si>
  <si>
    <t>45,5*1,1*0,1</t>
  </si>
  <si>
    <t>15,4*1,1*0,1</t>
  </si>
  <si>
    <t>47,7*1,1*0,1</t>
  </si>
  <si>
    <t>15,3*1,1*0,1</t>
  </si>
  <si>
    <t>13,4*1,1*0,1</t>
  </si>
  <si>
    <t>16,6*1,1*0,1</t>
  </si>
  <si>
    <t>18,3*1,1*0,1</t>
  </si>
  <si>
    <t>18,1*1,1*0,1</t>
  </si>
  <si>
    <t>27*1,1*0,1</t>
  </si>
  <si>
    <t>20,4*1,1*0,1</t>
  </si>
  <si>
    <t>3,8*1,1*0,1</t>
  </si>
  <si>
    <t>3*1,1*0,1</t>
  </si>
  <si>
    <t>39*1,1*0,1</t>
  </si>
  <si>
    <t>15*1,1*0,1</t>
  </si>
  <si>
    <t>38*1,1*0,1</t>
  </si>
  <si>
    <t>4*1,1*0,1</t>
  </si>
  <si>
    <t>5*1,1*0,1</t>
  </si>
  <si>
    <t>20*1,1*0,1</t>
  </si>
  <si>
    <t>23*6,2*0,2</t>
  </si>
  <si>
    <t>Komunikace pozemní</t>
  </si>
  <si>
    <t>53</t>
  </si>
  <si>
    <t>564231111</t>
  </si>
  <si>
    <t>Podklad nebo podsyp ze štěrkopísku ŠP tl 100 mm</t>
  </si>
  <si>
    <t>-759472849</t>
  </si>
  <si>
    <t>Podklad nebo podsyp ze štěrkopísku ŠP s rozprostřením, vlhčením a zhutněním, po zhutnění tl. 100 mm</t>
  </si>
  <si>
    <t>54</t>
  </si>
  <si>
    <t>564251111</t>
  </si>
  <si>
    <t>Podklad nebo podsyp ze štěrkopísku ŠP tl 150 mm</t>
  </si>
  <si>
    <t>495933512</t>
  </si>
  <si>
    <t>Podklad nebo podsyp ze štěrkopísku ŠP s rozprostřením, vlhčením a zhutněním, po zhutnění tl. 150 mm</t>
  </si>
  <si>
    <t>55</t>
  </si>
  <si>
    <t>564751111</t>
  </si>
  <si>
    <t>Podklad z kameniva hrubého drceného vel. 32-63 mm tl 150 mm</t>
  </si>
  <si>
    <t>1920967455</t>
  </si>
  <si>
    <t>Podklad nebo kryt z kameniva hrubého drceného vel. 32-63 mm s rozprostřením a zhutněním, po zhutnění tl. 150 mm</t>
  </si>
  <si>
    <t>56</t>
  </si>
  <si>
    <t>564752111</t>
  </si>
  <si>
    <t>Podklad z vibrovaného štěrku VŠ tl 150 mm</t>
  </si>
  <si>
    <t>-1605833452</t>
  </si>
  <si>
    <t>Podklad nebo kryt z vibrovaného štěrku VŠ s rozprostřením, vlhčením a zhutněním, po zhutnění tl. 150 mm</t>
  </si>
  <si>
    <t>57</t>
  </si>
  <si>
    <t>565185111</t>
  </si>
  <si>
    <t>Asfaltový beton vrstva podkladní ACP 16 (obalované kamenivo OKS) tl 150 mm š do 3 m</t>
  </si>
  <si>
    <t>-1478980978</t>
  </si>
  <si>
    <t>Asfaltový beton vrstva podkladní ACP 16 (obalované kamenivo střednězrnné - OKS) s rozprostřením a zhutněním v pruhu šířky do 3 m, po zhutnění tl. 150 mm</t>
  </si>
  <si>
    <t>58</t>
  </si>
  <si>
    <t>576143211</t>
  </si>
  <si>
    <t>Asfaltový koberec mastixový SMA 11 (AKMS) tl 50 mm š do 3 m</t>
  </si>
  <si>
    <t>-1386315058</t>
  </si>
  <si>
    <t>Asfaltový koberec mastixový SMA 11 (AKMS) s rozprostřením a se zhutněním v pruhu šířky do 3 m, po zhutnění tl. 50 mm</t>
  </si>
  <si>
    <t>59</t>
  </si>
  <si>
    <t>577143111</t>
  </si>
  <si>
    <t>Asfaltový beton vrstva obrusná ACO 8 (ABJ) tl 50 mm š do 3 m z nemodifikovaného asfaltu</t>
  </si>
  <si>
    <t>-702571417</t>
  </si>
  <si>
    <t>Asfaltový beton vrstva obrusná ACO 8 (ABJ) s rozprostřením a se zhutněním z nemodifikovaného asfaltu v pruhu šířky do 3 m, po zhutnění tl. 50 mm</t>
  </si>
  <si>
    <t>60</t>
  </si>
  <si>
    <t>581121115</t>
  </si>
  <si>
    <t>Kryt cementobetonový vozovek skupiny CB I tl 150 mm</t>
  </si>
  <si>
    <t>-1628720913</t>
  </si>
  <si>
    <t>Kryt cementobetonový silničních komunikací skupiny CB I tl. 150 mm</t>
  </si>
  <si>
    <t>61</t>
  </si>
  <si>
    <t>591111111</t>
  </si>
  <si>
    <t>Kladení dlažby z kostek velkých z kamene do lože z kameniva těženého tl 50 mm</t>
  </si>
  <si>
    <t>-2045901108</t>
  </si>
  <si>
    <t>Kladení dlažby z kostek s provedením lože do tl. 50 mm, s vyplněním spár, s dvojím beraněním a se smetením přebytečného materiálu na krajnici velkých z kamene, do lože z kameniva těženého</t>
  </si>
  <si>
    <t>62</t>
  </si>
  <si>
    <t>591211111</t>
  </si>
  <si>
    <t>Kladení dlažby z kostek drobných z kamene do lože z kameniva těženého tl 50 mm</t>
  </si>
  <si>
    <t>-433345260</t>
  </si>
  <si>
    <t>Kladení dlažby z kostek s provedením lože do tl. 50 mm, s vyplněním spár, s dvojím beraněním a se smetením přebytečného materiálu na krajnici drobných z kamene, do lože z kameniva těženého</t>
  </si>
  <si>
    <t>63</t>
  </si>
  <si>
    <t>596212322</t>
  </si>
  <si>
    <t>Kladení zámkové dlažby pozemních komunikací tl 100 mm skupiny B pl do 300 m2</t>
  </si>
  <si>
    <t>-1686737785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</si>
  <si>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B, pro plochy do 300 m2</t>
  </si>
  <si>
    <t>64</t>
  </si>
  <si>
    <t>596811120</t>
  </si>
  <si>
    <t>Kladení betonové dlažby komunikací pro pěší do lože z kameniva vel do 0,09 m2 plochy do 50 m2</t>
  </si>
  <si>
    <t>1735143619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</si>
  <si>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</si>
  <si>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65</t>
  </si>
  <si>
    <t>599432111</t>
  </si>
  <si>
    <t>Vyplnění spár dlažby z lomového kamene drobným kamenivem</t>
  </si>
  <si>
    <t>-1662696864</t>
  </si>
  <si>
    <t>Vyplnění spár dlažby (přídlažby) z lomového kamene v jakémkoliv sklonu plochy a jakékoliv tloušťky kamenivem těženým</t>
  </si>
  <si>
    <t>Trubní vedení</t>
  </si>
  <si>
    <t>66</t>
  </si>
  <si>
    <t>822492111</t>
  </si>
  <si>
    <t>Montáž potrubí z trub TZH s integrovaným těsněním otevřený výkop sklon do 20 % DN 1000</t>
  </si>
  <si>
    <t>1103308828</t>
  </si>
  <si>
    <t>Montáž potrubí z trub železobetonových hrdlových v otevřeném výkopu ve sklonu do 20 % s integrovaným těsněním DN 1000</t>
  </si>
  <si>
    <t xml:space="preserve">Poznámka k souboru cen:_x000D_
1. Cenu 57-2111 lze použít i pro montáž potrubí z trub železobetonových DN 1600. </t>
  </si>
  <si>
    <t>25*2,5</t>
  </si>
  <si>
    <t>67</t>
  </si>
  <si>
    <t>592224140</t>
  </si>
  <si>
    <t>trouba hrdlová přímá železobet. s integrovaným těsněním DEHA TZH-Q 1000/2500 100 x 250 x 13 cm</t>
  </si>
  <si>
    <t>-1542753345</t>
  </si>
  <si>
    <t>trouba hrdlová přímá železobetonová s integrovaným těsněním 100 x 250 x 13 cm</t>
  </si>
  <si>
    <t>8+8+8+1</t>
  </si>
  <si>
    <t>68</t>
  </si>
  <si>
    <t>831263195</t>
  </si>
  <si>
    <t>Příplatek za zřízení kanalizační přípojky DN 100 až 300</t>
  </si>
  <si>
    <t>310108092</t>
  </si>
  <si>
    <t>Montáž potrubí z trub kameninových hrdlových s integrovaným těsněním Příplatek k cenám za zřízení kanalizační přípojky DN od 100 do 300</t>
  </si>
  <si>
    <t>69</t>
  </si>
  <si>
    <t>871263121</t>
  </si>
  <si>
    <t>Montáž kanalizačního potrubí z PVC těsněné gumovým kroužkem otevřený výkop sklon do 20 % DN 110</t>
  </si>
  <si>
    <t>-110096801</t>
  </si>
  <si>
    <t>Montáž kanalizačního potrubí z plastů z tvrdého PVC těsněných gumovým kroužkem v otevřeném výkopu ve sklonu do 20 % DN 110</t>
  </si>
  <si>
    <t>5+1+0,5</t>
  </si>
  <si>
    <t>70</t>
  </si>
  <si>
    <t>286113010</t>
  </si>
  <si>
    <t>trubka kanalizační plastová KGEM-110x500 mm SN4</t>
  </si>
  <si>
    <t>-2011742067</t>
  </si>
  <si>
    <t>trubka kanalizační plastová KG - DN 110x500 mm SN4</t>
  </si>
  <si>
    <t>71</t>
  </si>
  <si>
    <t>286113020</t>
  </si>
  <si>
    <t>trubka kanalizační plastová KGEM-DN 110x1000 mm SN4</t>
  </si>
  <si>
    <t>-1172423906</t>
  </si>
  <si>
    <t>trubka kanalizační plastová KG - DN 110x1000 mm SN4</t>
  </si>
  <si>
    <t>72</t>
  </si>
  <si>
    <t>286113050</t>
  </si>
  <si>
    <t>trubka kanalizace plastová KGEM-110x5000 mm SN4</t>
  </si>
  <si>
    <t>-1822584024</t>
  </si>
  <si>
    <t>trubka kanalizační plastová KG - DN 110x5000 mm SN4</t>
  </si>
  <si>
    <t>73</t>
  </si>
  <si>
    <t>871273121</t>
  </si>
  <si>
    <t>Montáž kanalizačního potrubí z PVC těsněné gumovým kroužkem otevřený výkop sklon do 20 % DN 125</t>
  </si>
  <si>
    <t>1345731445</t>
  </si>
  <si>
    <t>Montáž kanalizačního potrubí z plastů z tvrdého PVC těsněných gumovým kroužkem v otevřeném výkopu ve sklonu do 20 % DN 125</t>
  </si>
  <si>
    <t>6+13+16+9+30</t>
  </si>
  <si>
    <t>74</t>
  </si>
  <si>
    <t>286113060</t>
  </si>
  <si>
    <t>trubka kanalizace plastová KGEM-125x500 mm SN4</t>
  </si>
  <si>
    <t>1999231169</t>
  </si>
  <si>
    <t>trubka kanalizační plastová KG - DN 125x500 mm SN4</t>
  </si>
  <si>
    <t>1+1+1+1+1+1+1+1+1+1+1+1</t>
  </si>
  <si>
    <t>75</t>
  </si>
  <si>
    <t>286113070</t>
  </si>
  <si>
    <t>trubka kanalizace plastová KGEM-125x1000 mm SN4</t>
  </si>
  <si>
    <t>-1446625012</t>
  </si>
  <si>
    <t>trubka kanalizační plastová KG - DN 125x1000 mm SN4</t>
  </si>
  <si>
    <t>1+1+1+1+1+1+1+1+1+1+1+1+1</t>
  </si>
  <si>
    <t>76</t>
  </si>
  <si>
    <t>286113080</t>
  </si>
  <si>
    <t>trubka kanalizace plastová KGEM-125x2000 mm SN4</t>
  </si>
  <si>
    <t>-77939453</t>
  </si>
  <si>
    <t>trubka kanalizační plastová KG - DN 125x2000 mm SN4</t>
  </si>
  <si>
    <t>1+1+1+1+1+1+1+1</t>
  </si>
  <si>
    <t>77</t>
  </si>
  <si>
    <t>286113090</t>
  </si>
  <si>
    <t>trubka kanalizace plastová KGEM-125x3000 mm SN4</t>
  </si>
  <si>
    <t>-294121203</t>
  </si>
  <si>
    <t>trubka kanalizační plastová KG - DN 125x3000 mm SN4</t>
  </si>
  <si>
    <t>1+1+1</t>
  </si>
  <si>
    <t>78</t>
  </si>
  <si>
    <t>286113100</t>
  </si>
  <si>
    <t>trubka kanalizace plastová KGEM-125x5000 mm SN4</t>
  </si>
  <si>
    <t>1870750198</t>
  </si>
  <si>
    <t>trubka kanalizační plastová KG - DN 125x5000 mm SN4</t>
  </si>
  <si>
    <t>1+1+1+1+1+1</t>
  </si>
  <si>
    <t>79</t>
  </si>
  <si>
    <t>871313121</t>
  </si>
  <si>
    <t>Montáž kanalizačního potrubí z PVC těsněné gumovým kroužkem otevřený výkop sklon do 20 % DN 160</t>
  </si>
  <si>
    <t>42537395</t>
  </si>
  <si>
    <t>Montáž kanalizačního potrubí z plastů z tvrdého PVC těsněných gumovým kroužkem v otevřeném výkopu ve sklonu do 20 % DN 160</t>
  </si>
  <si>
    <t>6,5+17+18+15+35</t>
  </si>
  <si>
    <t>80</t>
  </si>
  <si>
    <t>286113110</t>
  </si>
  <si>
    <t>trubka kanalizace plastová KGEM-160x500 mm SN4</t>
  </si>
  <si>
    <t>1801380082</t>
  </si>
  <si>
    <t>trubka kanalizační plastová KG - DN 160x500 mm SN4</t>
  </si>
  <si>
    <t>81</t>
  </si>
  <si>
    <t>286114600</t>
  </si>
  <si>
    <t>trubka kanalizace plastová KGEM-160x1000 mm SN8</t>
  </si>
  <si>
    <t>1423149565</t>
  </si>
  <si>
    <t>trubka kanalizační plastová PVC KG DN 160x1000 mm SN 8</t>
  </si>
  <si>
    <t>1+1+1+1+1+1+1+1+1+1+1+1+1+1+1+1+1</t>
  </si>
  <si>
    <t>82</t>
  </si>
  <si>
    <t>286113130</t>
  </si>
  <si>
    <t>trubka kanalizace plastová KGEM-160x2000 mm SN4</t>
  </si>
  <si>
    <t>-1836164823</t>
  </si>
  <si>
    <t>trubka kanalizační plastová KG - DN 160x2000 mm SN4</t>
  </si>
  <si>
    <t>1+1+1+1+1+1+1+1+1</t>
  </si>
  <si>
    <t>83</t>
  </si>
  <si>
    <t>286114610</t>
  </si>
  <si>
    <t>trubka kanalizace plastová KGEM-160x3000 mm SN8</t>
  </si>
  <si>
    <t>-1065920849</t>
  </si>
  <si>
    <t>trubka kanalizační plastová PVC KG DN 160x3000 mm SN 8</t>
  </si>
  <si>
    <t>84</t>
  </si>
  <si>
    <t>286114620</t>
  </si>
  <si>
    <t>trubka kanalizace plastová KGEM-160x5000 mm SN8</t>
  </si>
  <si>
    <t>-1361679713</t>
  </si>
  <si>
    <t>trubka kanalizační plastová PVC KG DN 160x5000 mm SN 8</t>
  </si>
  <si>
    <t>1+1+1+1+1+1+1</t>
  </si>
  <si>
    <t>85</t>
  </si>
  <si>
    <t>871350410</t>
  </si>
  <si>
    <t>Montáž kanalizačního potrubí korugovaného SN 10  z polypropylenu DN 200</t>
  </si>
  <si>
    <t>1400730413</t>
  </si>
  <si>
    <t>Montáž kanalizačního potrubí z plastů z polypropylenu PP korugovaného SN 10 DN 200</t>
  </si>
  <si>
    <t>16+20+72</t>
  </si>
  <si>
    <t>86</t>
  </si>
  <si>
    <t>286147200</t>
  </si>
  <si>
    <t>trubka kanalizační žebrovaná ULTRA RIB 2 DIN (PP) vnitřní průměr 200mm, dl. 2m</t>
  </si>
  <si>
    <t>2115295329</t>
  </si>
  <si>
    <t>trubka kanalizační žebrovaná PP vnitřní průměr 200mm, dl. 2m</t>
  </si>
  <si>
    <t>87</t>
  </si>
  <si>
    <t>286147220</t>
  </si>
  <si>
    <t>trubka kanalizační žebrovaná ULTRA RIB 2 DIN (PP) vnitřní průměr 200mm, dl. 5m</t>
  </si>
  <si>
    <t>365733305</t>
  </si>
  <si>
    <t>trubka kanalizační žebrovaná PP vnitřní průměr 200mm, dl. 5m</t>
  </si>
  <si>
    <t>88</t>
  </si>
  <si>
    <t>286147230</t>
  </si>
  <si>
    <t>trubka kanalizační žebrovaná ULTRA RIB 2 DIN (PP) vnitřní průměr 200mm, dl. 6m</t>
  </si>
  <si>
    <t>-475824939</t>
  </si>
  <si>
    <t>trubka kanalizační žebrovaná PP vnitřní průměr 200mm, dl. 6m</t>
  </si>
  <si>
    <t>89</t>
  </si>
  <si>
    <t>871360410</t>
  </si>
  <si>
    <t>Montáž kanalizačního potrubí korugovaného SN 10 z polypropylenu DN 250</t>
  </si>
  <si>
    <t>-473192567</t>
  </si>
  <si>
    <t>Montáž kanalizačního potrubí z plastů z polypropylenu PP korugovaného SN 10 DN 250</t>
  </si>
  <si>
    <t>6+9+30+108</t>
  </si>
  <si>
    <t>90</t>
  </si>
  <si>
    <t>286147240</t>
  </si>
  <si>
    <t>trubka kanalizační žebrovaná ULTRA RIB 2 DIN (PP) vnitřní průměr 250mm, dl. 2m</t>
  </si>
  <si>
    <t>-1213537697</t>
  </si>
  <si>
    <t>trubka kanalizační žebrovaná PP vnitřní průměr 250mm, dl. 2m</t>
  </si>
  <si>
    <t>91</t>
  </si>
  <si>
    <t>286147250</t>
  </si>
  <si>
    <t>trubka kanalizační žebrovaná ULTRA RIB 2 DIN (PP) vnitřní průměr 250mm, dl. 3m</t>
  </si>
  <si>
    <t>-1264876172</t>
  </si>
  <si>
    <t>trubka kanalizační žebrovaná PP vnitřní průměr 250mm, dl. 3m</t>
  </si>
  <si>
    <t>92</t>
  </si>
  <si>
    <t>286147260</t>
  </si>
  <si>
    <t>trubka kanalizační žebrovaná ULTRA RIB 2 DIN (PP) vnitřní průměr 250mm, dl. 5m</t>
  </si>
  <si>
    <t>1888453455</t>
  </si>
  <si>
    <t>trubka kanalizační žebrovaná PP vnitřní průměr 250mm, dl. 5m</t>
  </si>
  <si>
    <t>93</t>
  </si>
  <si>
    <t>286147270</t>
  </si>
  <si>
    <t>trubka kanalizační žebrovaná ULTRA RIB 2 DIN (PP) vnitřní průměr 250mm, dl. 6m</t>
  </si>
  <si>
    <t>2103680078</t>
  </si>
  <si>
    <t>trubka kanalizační žebrovaná PP vnitřní průměr 250mm, dl. 6m</t>
  </si>
  <si>
    <t>2+1+1+2+2+2+2+1+1+1+1+2</t>
  </si>
  <si>
    <t>94</t>
  </si>
  <si>
    <t>871370410</t>
  </si>
  <si>
    <t>Montáž kanalizačního potrubí korugovaného SN 10 z polypropylenu DN 300</t>
  </si>
  <si>
    <t>-174759910</t>
  </si>
  <si>
    <t>Montáž kanalizačního potrubí z plastů z polypropylenu PP korugovaného SN 10 DN 300</t>
  </si>
  <si>
    <t>2+10+18+2</t>
  </si>
  <si>
    <t>95</t>
  </si>
  <si>
    <t>286147280</t>
  </si>
  <si>
    <t>trubka kanalizační žebrovaná ULTRA RIB 2 DIN (PP) vnitřní průměr 300mm, dl. 2m</t>
  </si>
  <si>
    <t>2021260952</t>
  </si>
  <si>
    <t>trubka kanalizační žebrovaná PP vnitřní průměr 300mm, dl. 2m</t>
  </si>
  <si>
    <t>96</t>
  </si>
  <si>
    <t>286147300</t>
  </si>
  <si>
    <t>trubka kanalizační žebrovaná ULTRA RIB 2 DIN (PP) vnitřní průměr 300mm, dl. 5m</t>
  </si>
  <si>
    <t>-2012751086</t>
  </si>
  <si>
    <t>trubka kanalizační žebrovaná PP vnitřní průměr 300mm, dl. 5m</t>
  </si>
  <si>
    <t>97</t>
  </si>
  <si>
    <t>286147310</t>
  </si>
  <si>
    <t>trubka kanalizační žebrovaná ULTRA RIB 2 DIN (PP) vnitřní průměr 300mm, dl. 6m</t>
  </si>
  <si>
    <t>-1774417014</t>
  </si>
  <si>
    <t>trubka kanalizační žebrovaná PP vnitřní průměr 300mm, dl. 6m</t>
  </si>
  <si>
    <t>98</t>
  </si>
  <si>
    <t>877265211</t>
  </si>
  <si>
    <t>Montáž tvarovek z tvrdého PVC-systém KG nebo z polypropylenu-systém KG 2000 jednoosé DN 100</t>
  </si>
  <si>
    <t>-590123905</t>
  </si>
  <si>
    <t>Montáž tvarovek na kanalizačním potrubí z trub z plastu z tvrdého PVC [systém KG] nebo z polypropylenu [systém KG 2000] v otevřeném výkopu jednoosých DN 100</t>
  </si>
  <si>
    <t>99</t>
  </si>
  <si>
    <t>286113510</t>
  </si>
  <si>
    <t>koleno kanalizace plastové KGB 110x45°</t>
  </si>
  <si>
    <t>-948702989</t>
  </si>
  <si>
    <t>koleno kanalizace plastové KG 110x45°</t>
  </si>
  <si>
    <t>100</t>
  </si>
  <si>
    <t>877275211</t>
  </si>
  <si>
    <t>Montáž tvarovek z tvrdého PVC-systém KG nebo z polypropylenu-systém KG 2000 jednoosé DN 125</t>
  </si>
  <si>
    <t>1351227192</t>
  </si>
  <si>
    <t>Montáž tvarovek na kanalizačním potrubí z trub z plastu z tvrdého PVC [systém KG] nebo z polypropylenu [systém KG 2000] v otevřeném výkopu jednoosých DN 125</t>
  </si>
  <si>
    <t>14+12+5</t>
  </si>
  <si>
    <t>101</t>
  </si>
  <si>
    <t>286113560</t>
  </si>
  <si>
    <t>koleno kanalizace plastové KGB 125x45°</t>
  </si>
  <si>
    <t>790435590</t>
  </si>
  <si>
    <t>koleno kanalizace plastové KG 125x45°</t>
  </si>
  <si>
    <t>2+2+1+1+1+2+2+1+1+1</t>
  </si>
  <si>
    <t>102</t>
  </si>
  <si>
    <t>286115020</t>
  </si>
  <si>
    <t>redukce kanalizace plastová KGR 125/110</t>
  </si>
  <si>
    <t>-1438529297</t>
  </si>
  <si>
    <t>redukce kanalizace plastová KG 125/110</t>
  </si>
  <si>
    <t>103</t>
  </si>
  <si>
    <t>286115660</t>
  </si>
  <si>
    <t>objímka převlečná kanalizace plastové KGU DN 125</t>
  </si>
  <si>
    <t>1895284570</t>
  </si>
  <si>
    <t>objímka převlečná kanalizace plastové KG DN 125</t>
  </si>
  <si>
    <t>104</t>
  </si>
  <si>
    <t>877275221</t>
  </si>
  <si>
    <t>Montáž tvarovek z tvrdého PVC-systém KG nebo z polypropylenu-systém KG 2000 dvouosé DN 125</t>
  </si>
  <si>
    <t>1745996807</t>
  </si>
  <si>
    <t>Montáž tvarovek na kanalizačním potrubí z trub z plastu z tvrdého PVC [systém KG] nebo z polypropylenu [systém KG 2000] v otevřeném výkopu dvouosých DN 125</t>
  </si>
  <si>
    <t>105</t>
  </si>
  <si>
    <t>286113890</t>
  </si>
  <si>
    <t>odbočka kanalizační plastová s hrdlem KGEA-125/125/45°</t>
  </si>
  <si>
    <t>-888296624</t>
  </si>
  <si>
    <t>odbočka kanalizační plastová PVC s hrdlem KG 125/125/45°</t>
  </si>
  <si>
    <t>106</t>
  </si>
  <si>
    <t>877315211</t>
  </si>
  <si>
    <t>Montáž tvarovek z tvrdého PVC-systém KG nebo z polypropylenu-systém KG 2000 jednoosé DN 150</t>
  </si>
  <si>
    <t>2023936901</t>
  </si>
  <si>
    <t>Montáž tvarovek na kanalizačním potrubí z trub z plastu z tvrdého PVC [systém KG] nebo z polypropylenu [systém KG 2000] v otevřeném výkopu jednoosých DN 150</t>
  </si>
  <si>
    <t>10+44+17+5</t>
  </si>
  <si>
    <t>107</t>
  </si>
  <si>
    <t>286113610</t>
  </si>
  <si>
    <t>koleno kanalizace plastové KGB 150x45°</t>
  </si>
  <si>
    <t>485903136</t>
  </si>
  <si>
    <t>koleno kanalizace plastové KG 150x45°</t>
  </si>
  <si>
    <t>1+2+2+1+2+1+1+1+2+3+3+2+1+1+1+1+1+2+2+1+1+2+2+1+1+1+1+2+1+1</t>
  </si>
  <si>
    <t>108</t>
  </si>
  <si>
    <t>286115060</t>
  </si>
  <si>
    <t>redukce kanalizace plastová KGR 160/125</t>
  </si>
  <si>
    <t>-396158426</t>
  </si>
  <si>
    <t>redukce kanalizace plastová KG 160/125</t>
  </si>
  <si>
    <t>109</t>
  </si>
  <si>
    <t>286618420</t>
  </si>
  <si>
    <t>spojka Wavin "in situ" 150 mm</t>
  </si>
  <si>
    <t>-301302502</t>
  </si>
  <si>
    <t>spojka navrtávané kanalizace DN 150 mm do korugovaného potrubí</t>
  </si>
  <si>
    <t>110</t>
  </si>
  <si>
    <t>877350410</t>
  </si>
  <si>
    <t>Montáž kolen na potrubí z PP trub korugovaných DN 200</t>
  </si>
  <si>
    <t>670669900</t>
  </si>
  <si>
    <t>Montáž tvarovek na kanalizačním plastovém potrubí z polypropylenu PP korugovaného kolen DN 200</t>
  </si>
  <si>
    <t>111</t>
  </si>
  <si>
    <t>286147590</t>
  </si>
  <si>
    <t>koleno 45st. URB 200mm pro potrubí kanalizační žebrované ULTRA RIB</t>
  </si>
  <si>
    <t>-1671739409</t>
  </si>
  <si>
    <t>koleno 45st. 200mm pro potrubí kanalizační žebrované PP</t>
  </si>
  <si>
    <t>112</t>
  </si>
  <si>
    <t>877350420</t>
  </si>
  <si>
    <t>Montáž odboček na potrubí z PP trub korugovaných DN 200</t>
  </si>
  <si>
    <t>-291459375</t>
  </si>
  <si>
    <t>Montáž tvarovek na kanalizačním plastovém potrubí z polypropylenu PP korugovaného odboček DN 200</t>
  </si>
  <si>
    <t>113</t>
  </si>
  <si>
    <t>286147670</t>
  </si>
  <si>
    <t>odbočka 45st. UREA/KG (UR) 200/160mm pro potrubí kanalizační žebrované ULTRA RIB</t>
  </si>
  <si>
    <t>1563889195</t>
  </si>
  <si>
    <t>odbočka 45st. 200/160mm pro potrubí kanalizační žebrované PP</t>
  </si>
  <si>
    <t>114</t>
  </si>
  <si>
    <t>877350430</t>
  </si>
  <si>
    <t>Montáž spojek na potrubí z PP trub korugovaných DN 200</t>
  </si>
  <si>
    <t>4179474</t>
  </si>
  <si>
    <t>Montáž tvarovek na kanalizačním plastovém potrubí z polypropylenu PP korugovaného spojek, redukcí nebo navrtávacích sedel DN 200</t>
  </si>
  <si>
    <t>3+2+1</t>
  </si>
  <si>
    <t>115</t>
  </si>
  <si>
    <t>286147450</t>
  </si>
  <si>
    <t>objímka přesuvná URU 200mm pro potrubí kanalizační žebrované ULTRA RIB</t>
  </si>
  <si>
    <t>-1006638531</t>
  </si>
  <si>
    <t>objímka přesuvná 200mm pro potrubí kanalizační žebrované PP</t>
  </si>
  <si>
    <t>116</t>
  </si>
  <si>
    <t>286115315</t>
  </si>
  <si>
    <t>přechod z betonového potrubí kanalizace na plastové potrubí DN 200</t>
  </si>
  <si>
    <t>1725967841</t>
  </si>
  <si>
    <t>přechod kanalizační KG kamenina-plast DN 200</t>
  </si>
  <si>
    <t>117</t>
  </si>
  <si>
    <t>562311833</t>
  </si>
  <si>
    <t>armatura zpětná proti vzduté vodě DN 200 (žabí klapka)</t>
  </si>
  <si>
    <t>-2024301404</t>
  </si>
  <si>
    <t>118</t>
  </si>
  <si>
    <t>877360420</t>
  </si>
  <si>
    <t>Montáž odboček na potrubí z PP trub korugovaných DN 250</t>
  </si>
  <si>
    <t>-1546531875</t>
  </si>
  <si>
    <t>Montáž tvarovek na kanalizačním plastovém potrubí z polypropylenu PP korugovaného odboček DN 250</t>
  </si>
  <si>
    <t>119</t>
  </si>
  <si>
    <t>286147690</t>
  </si>
  <si>
    <t>odbočka 45st. UREA/KG (UR) 250/160mm pro potrubí kanalizační žebrované ULTRA RIB</t>
  </si>
  <si>
    <t>-1236255675</t>
  </si>
  <si>
    <t>odbočka 45st. 250/160mm pro potrubí kanalizační žebrované PP</t>
  </si>
  <si>
    <t>120</t>
  </si>
  <si>
    <t>877360430</t>
  </si>
  <si>
    <t>Montáž spojek na potrubí z PP trub korugovaných  DN 250</t>
  </si>
  <si>
    <t>-880641460</t>
  </si>
  <si>
    <t>Montáž tvarovek na kanalizačním plastovém potrubí z polypropylenu PP korugovaného spojek, redukcí nebo navrtávacích sedel DN 250</t>
  </si>
  <si>
    <t>2+2+1</t>
  </si>
  <si>
    <t>121</t>
  </si>
  <si>
    <t>286147460</t>
  </si>
  <si>
    <t>objímka přesuvná URU 250mm pro potrubí kanalizační žebrované ULTRA RIB</t>
  </si>
  <si>
    <t>572961781</t>
  </si>
  <si>
    <t>objímka přesuvná 250mm pro potrubí kanalizační žebrované PP</t>
  </si>
  <si>
    <t>122</t>
  </si>
  <si>
    <t>286147790</t>
  </si>
  <si>
    <t>redukce URR/UR 250/200mm pro potrubí kanalizační žebrované ULTRA RIB</t>
  </si>
  <si>
    <t>2139307102</t>
  </si>
  <si>
    <t>redukce 250/200mm pro potrubí kanalizační žebrované PP</t>
  </si>
  <si>
    <t>123</t>
  </si>
  <si>
    <t>562311835</t>
  </si>
  <si>
    <t>armatura zpětná proti vzduté vodě DN 250 (žabí klapka)</t>
  </si>
  <si>
    <t>-89213094</t>
  </si>
  <si>
    <t>124</t>
  </si>
  <si>
    <t>877370410</t>
  </si>
  <si>
    <t>Montáž kolen na potrubí z PP trub korugovaných DN 300</t>
  </si>
  <si>
    <t>2044689666</t>
  </si>
  <si>
    <t>Montáž tvarovek na kanalizačním plastovém potrubí z polypropylenu PP korugovaného kolen DN 300</t>
  </si>
  <si>
    <t xml:space="preserve">Poznámka k souboru cen:_x000D_
1. V cenách montáže tvarovek nejsou započteny náklady na dodání tvarovek. Tyto náklady se oceňují ve specifikaci. 2. V cenách montáže tvarovek jsou započteny náklady na dodání těsnicích kroužků, pokud tyto nejsou součástí dodávky tvarovek. </t>
  </si>
  <si>
    <t>125</t>
  </si>
  <si>
    <t>286147610</t>
  </si>
  <si>
    <t>koleno 45st. URB 315mm pro potrubí kanalizační žebrované ULTRA RIB</t>
  </si>
  <si>
    <t>-1602590156</t>
  </si>
  <si>
    <t>koleno 45st. 315mm pro potrubí kanalizační žebrované PP</t>
  </si>
  <si>
    <t>126</t>
  </si>
  <si>
    <t>877370420</t>
  </si>
  <si>
    <t>Montáž odboček na potrubí z PP trub korugovaných DN 300</t>
  </si>
  <si>
    <t>-2129967873</t>
  </si>
  <si>
    <t>Montáž tvarovek na kanalizačním plastovém potrubí z polypropylenu PP korugovaného odboček DN 300</t>
  </si>
  <si>
    <t>127</t>
  </si>
  <si>
    <t>286147730</t>
  </si>
  <si>
    <t>odbočka 45st. UREA/UR 315/200mm pro potrubí kanalizační žebrované ULTRA RIB</t>
  </si>
  <si>
    <t>380122314</t>
  </si>
  <si>
    <t>odbočka 45st. 315/200mm pro potrubí kanalizační žebrované PP</t>
  </si>
  <si>
    <t>128</t>
  </si>
  <si>
    <t>286147750</t>
  </si>
  <si>
    <t>odbočka 45st. UREA/UR 315/315mm pro potrubí kanalizační žebrované ULTRA RIB</t>
  </si>
  <si>
    <t>150245047</t>
  </si>
  <si>
    <t>odbočka 45st. 315/315mm pro potrubí kanalizační žebrované PP</t>
  </si>
  <si>
    <t>129</t>
  </si>
  <si>
    <t>877370430</t>
  </si>
  <si>
    <t>Montáž spojek na potrubí z PP trub korugovaných  DN 300</t>
  </si>
  <si>
    <t>517090247</t>
  </si>
  <si>
    <t>Montáž tvarovek na kanalizačním plastovém potrubí z polypropylenu PP korugovaného spojek, redukcí nebo navrtávacích sedel DN 300</t>
  </si>
  <si>
    <t>130</t>
  </si>
  <si>
    <t>286147470</t>
  </si>
  <si>
    <t>objímka přesuvná URU 315mm pro potrubí kanalizační žebrované ULTRA RIB</t>
  </si>
  <si>
    <t>591427009</t>
  </si>
  <si>
    <t>objímka přesuvná 315mm pro potrubí kanalizační žebrované PP</t>
  </si>
  <si>
    <t>131</t>
  </si>
  <si>
    <t>891372322</t>
  </si>
  <si>
    <t>Montáž kanalizačních stavítek DN 300</t>
  </si>
  <si>
    <t>-177682987</t>
  </si>
  <si>
    <t>Montáž kanalizačních armatur na potrubí stavítek DN 300</t>
  </si>
  <si>
    <t xml:space="preserve">Poznámka k souboru cen:_x000D_
1. V cenách jsou započteny i náklady na: a) u šoupátek ceny -2122 na vytvoření otvorů ve stropech šachet pro prostup zemních souprav šoupátek, b) u stavítek ceny -2322 chemické kotvy s vyvrtáním otvoru a chemickou patronou, osazení rámů a vodícího zařízení. 2. V cenách nejsou započteny náklady na: a) dodání šoupátek, zemních souprav, šoupátkových koleček, šoupátkových klíčů, stavítek a vodícího zařízení; tyto náklady se oceňují ve specifikaci, b) osazení šoupátkových poklopů; osazení poklopů se oceňuje příslušnými cenami souboru cen 899 40-11 Osazení poklopů litinových části A 01 tohoto katalogu. c) podkladní bloky pod armatury; bloky se oceňují příslušnými cenami souborů cen 452 2 . - . 1 Podkladní a zajišťovací konstrukce zděné na maltu cementovou, 452 3*- . 1 Podkladní a zajišťovací konstrukce z betonu, 452 35- . 1 Bednění podkladních a zajišťovacích konstrukcí části A 01 tohoto katalogu. </t>
  </si>
  <si>
    <t>132</t>
  </si>
  <si>
    <t>296151102</t>
  </si>
  <si>
    <t>Jednostranně těsné stavidlo z nerezové oceli DN300 do revizní šachty včetně kotvící sady, ovládacího kola a nástavce vřetene</t>
  </si>
  <si>
    <t>-860366685</t>
  </si>
  <si>
    <t>Jednostranně těsné stavidlo z pozinku DN400 do revizní šachty včetně kotvící sady, T-klíče a nástavce vřetene</t>
  </si>
  <si>
    <t>133</t>
  </si>
  <si>
    <t>892271111</t>
  </si>
  <si>
    <t>Tlaková zkouška vodou potrubí DN 100 nebo 125</t>
  </si>
  <si>
    <t>1505612203</t>
  </si>
  <si>
    <t>Tlakové zkoušky vodou na potrubí DN 100 nebo 125</t>
  </si>
  <si>
    <t>6,5+74</t>
  </si>
  <si>
    <t>134</t>
  </si>
  <si>
    <t>892351111</t>
  </si>
  <si>
    <t>Tlaková zkouška vodou potrubí DN 150 nebo 200</t>
  </si>
  <si>
    <t>1987792427</t>
  </si>
  <si>
    <t>Tlakové zkoušky vodou na potrubí DN 150 nebo 200</t>
  </si>
  <si>
    <t>91,5+108</t>
  </si>
  <si>
    <t>135</t>
  </si>
  <si>
    <t>892372111</t>
  </si>
  <si>
    <t>Zabezpečení konců potrubí DN do 300 při tlakových zkouškách vodou</t>
  </si>
  <si>
    <t>-1386187184</t>
  </si>
  <si>
    <t>Tlakové zkoušky vodou zabezpečení konců potrubí při tlakových zkouškách DN do 300</t>
  </si>
  <si>
    <t>136</t>
  </si>
  <si>
    <t>892381111</t>
  </si>
  <si>
    <t>Tlaková zkouška vodou potrubí DN 250, DN 300 nebo 350</t>
  </si>
  <si>
    <t>-44540683</t>
  </si>
  <si>
    <t>Tlakové zkoušky vodou na potrubí DN 250, 300 nebo 350</t>
  </si>
  <si>
    <t>153+54+2</t>
  </si>
  <si>
    <t>137</t>
  </si>
  <si>
    <t>892491111</t>
  </si>
  <si>
    <t>Tlaková zkouška vodou potrubí DN 1000</t>
  </si>
  <si>
    <t>-844246944</t>
  </si>
  <si>
    <t>Tlakové zkoušky vodou na potrubí DN 1000</t>
  </si>
  <si>
    <t xml:space="preserve">Poznámka k souboru cen:_x000D_
1. Ceny -2111 jsou určeny pro zabezpečení jednoho konce zkoušeného úseku jakéhokoliv druhu potrubí. 2. V cenách jsou započteny náklady: a) u cen -1111 - na přísun, montáž, demontáž a odsun zkoušecího čerpadla, napuštění tlakovou vodou a dodání vody pro tlakovou zkoušku, 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 </t>
  </si>
  <si>
    <t>62,5</t>
  </si>
  <si>
    <t>138</t>
  </si>
  <si>
    <t>892522111</t>
  </si>
  <si>
    <t>Zabezpečení konců potrubí DN nad 900 při tlakových zkouškách vodou</t>
  </si>
  <si>
    <t>630948536</t>
  </si>
  <si>
    <t>Tlakové zkoušky vodou zabezpečení konců potrubí při tlakových zkouškách DN přes 900</t>
  </si>
  <si>
    <t>139</t>
  </si>
  <si>
    <t>894221116</t>
  </si>
  <si>
    <t>Šachty kanalizační z bet se zvýš nároky C 25/30 na stokách kruhových DN 1000 dno beton tř. C 25/30</t>
  </si>
  <si>
    <t>677791260</t>
  </si>
  <si>
    <t>Šachty kanalizační z prostého betonu se zvýšenými nároky na prostředí tř. C 25/30 výšky vstupu do 1,50 m na stokách kruhových s obložením dna betonem tř. C 25/30 DN 1000</t>
  </si>
  <si>
    <t xml:space="preserve">Poznámka k souboru cen:_x000D_
1. Příplatek k ceně šachet kruhových, čtvercových a obdélníkových za každých dalších i započatých 0,60 m výšky vstupu se oceňuje cenou 894 11-8001 této části katalogu. 2. V cenách jsou započteny i náklady na montáž a dodávku stupadel. 3. V cenách nejsou započteny náklady na: a) podkladní desku z betonu prostého, tyto se oceňují cenou 452 3.-.1.. Podkladní deska betonu prostého, části A 01 tohoto katalogu, b) osazení litinových poklopů; tyto se oceňují cenami souboru cen 899 10- . 1 Osazení poklopů litinových a ocelových včetně rámů části A 01 tohoto katalogu, c) podkladní prstence; tyto se oceňují cenami souboru cen 452 38- . 1 Podkladní a vyrovnávací konstrukce z betonu části A 01 tohoto katalogu. 4. Pro výpočet přesunu hmot se celková hmotnost položky sníží o hmotnost betonu, pokud je beton dodáván přímo na místo zabudování nebo do prostoru technologické manipulace. </t>
  </si>
  <si>
    <t>2+2</t>
  </si>
  <si>
    <t>140</t>
  </si>
  <si>
    <t>894221316</t>
  </si>
  <si>
    <t>Šachty kanalizační z bet se zvýš nároky C 25/30 na stokách kruhových DN 1000 s kalovou jímkou</t>
  </si>
  <si>
    <t>2011048102</t>
  </si>
  <si>
    <t>Šachty kanalizační z prostého betonu se zvýšenými nároky na prostředí tř. C 25/30 výšky vstupu do 1,50 m na stokách kruhových s kalovou jímkou ve dně šachty DN 1000</t>
  </si>
  <si>
    <t>141</t>
  </si>
  <si>
    <t>592240471</t>
  </si>
  <si>
    <t>dno betonové šachtové TBZ-Q.1 1500 x 1400 DN 1000 BB  150 x 140 x 33 cm</t>
  </si>
  <si>
    <t>1750475611</t>
  </si>
  <si>
    <t>142</t>
  </si>
  <si>
    <t>592240472</t>
  </si>
  <si>
    <t>dno betonové šachtové atypickě TBZ-Q.1 1500 x 1900 DN 1000 BB  150 x 190 x 33 cm se sedimentačním prostorem výšky 500mm</t>
  </si>
  <si>
    <t>-1947939035</t>
  </si>
  <si>
    <t>143</t>
  </si>
  <si>
    <t>592243051</t>
  </si>
  <si>
    <t>skruž betonová šachetní TBS-Q.1 150/25 D150x25x15 cm</t>
  </si>
  <si>
    <t>952831560</t>
  </si>
  <si>
    <t>2+4</t>
  </si>
  <si>
    <t>144</t>
  </si>
  <si>
    <t>592243061</t>
  </si>
  <si>
    <t>skruž betonová šachetní TBS-Q.1 150/50 D100x50x15 cm</t>
  </si>
  <si>
    <t>-1227788612</t>
  </si>
  <si>
    <t>145</t>
  </si>
  <si>
    <t>592243151</t>
  </si>
  <si>
    <t>deska betonová zákrytová TZK-Q 1500/250-625 150/62,5 x 25 cm</t>
  </si>
  <si>
    <t>874805101</t>
  </si>
  <si>
    <t>2+6</t>
  </si>
  <si>
    <t>146</t>
  </si>
  <si>
    <t>592243481</t>
  </si>
  <si>
    <t>těsnění elastomerové pro spojení šachetních dílů EMT DN 1500</t>
  </si>
  <si>
    <t>-21462773</t>
  </si>
  <si>
    <t>těsnění elastomerové pro spojení šachetních dílů DN 1500</t>
  </si>
  <si>
    <t>3*6</t>
  </si>
  <si>
    <t>147</t>
  </si>
  <si>
    <t>894411111</t>
  </si>
  <si>
    <t>Zřízení šachet kanalizačních z betonových dílců na potrubí DN do 200 dno beton tř. C 25/30</t>
  </si>
  <si>
    <t>999919920</t>
  </si>
  <si>
    <t>Zřízení šachet kanalizačních z betonových dílců výšky vstupu do 1,50 m s obložením dna betonem tř. C 25/30, na potrubí DN do 200</t>
  </si>
  <si>
    <t>148</t>
  </si>
  <si>
    <t>894411121</t>
  </si>
  <si>
    <t>Zřízení šachet kanalizačních z betonových dílců na potrubí DN nad 200 do 300 dno beton tř. C 25/30</t>
  </si>
  <si>
    <t>718653087</t>
  </si>
  <si>
    <t>Zřízení šachet kanalizačních z betonových dílců výšky vstupu do 1,50 m s obložením dna betonem tř. C 25/30, na potrubí DN přes 200 do 300</t>
  </si>
  <si>
    <t>149</t>
  </si>
  <si>
    <t>592240230</t>
  </si>
  <si>
    <t>dno betonové šachtové SU-M 1000 x 635 DN 200 BB  100 x 63,5 x 15 cm</t>
  </si>
  <si>
    <t>-1602477827</t>
  </si>
  <si>
    <t>dno betonové šachtové DN 200 betonový žlab i nástupnice  100 x 63,5 x 15 cm</t>
  </si>
  <si>
    <t>150</t>
  </si>
  <si>
    <t>592240290</t>
  </si>
  <si>
    <t>dno betonové šachtové SU-M 1000 x 785 DN 300 BB  100 x 78,5 x 15 cm</t>
  </si>
  <si>
    <t>701566718</t>
  </si>
  <si>
    <t>dno betonové šachtové DN 300 betonový žlab i nástupnice   100 x 78,5 x 15 cm</t>
  </si>
  <si>
    <t>151</t>
  </si>
  <si>
    <t>592241600</t>
  </si>
  <si>
    <t>skruž betonová s ocelová se stupadly +PE povlakem TBS-Q 1000/250/120 SP 100x25x12 cm</t>
  </si>
  <si>
    <t>-495856630</t>
  </si>
  <si>
    <t>skruž kanalizační s ocelovými stupadly 100 x 25 x 12 cm</t>
  </si>
  <si>
    <t>152</t>
  </si>
  <si>
    <t>592241610</t>
  </si>
  <si>
    <t>skruž betonová s ocelová se stupadly +PE povlakem TBH TBS-Q 1000/500/120 SP 100x50x12 cm</t>
  </si>
  <si>
    <t>-1386616085</t>
  </si>
  <si>
    <t>skruž kanalizační s ocelovými stupadly 100 x 50 x 12 cm</t>
  </si>
  <si>
    <t>153</t>
  </si>
  <si>
    <t>592241620</t>
  </si>
  <si>
    <t>skruž betonová s ocelová se stupadly +PE povlakem TBH-Q 1000/1000/120 SP 100x100x12 cm</t>
  </si>
  <si>
    <t>1955898007</t>
  </si>
  <si>
    <t>skruž kanalizační s ocelovými stupadly 100 x 100 x 12 cm</t>
  </si>
  <si>
    <t>154</t>
  </si>
  <si>
    <t>592241680</t>
  </si>
  <si>
    <t>skruž betonová přechodová TBR-Q 625/600/120 SPK 62,5/100x60x12 cm</t>
  </si>
  <si>
    <t>1268416340</t>
  </si>
  <si>
    <t>skruž betonová přechodová 62,5/100x60x12 cm, stupadla poplastovaná kapsová</t>
  </si>
  <si>
    <t>155</t>
  </si>
  <si>
    <t>592241750</t>
  </si>
  <si>
    <t>prstenec betonový vyrovnávací TBW-Q 625/60/120 62,5x6x12 cm</t>
  </si>
  <si>
    <t>1380997511</t>
  </si>
  <si>
    <t>prstenec betonový vyrovnávací 62,5x6x12 cm</t>
  </si>
  <si>
    <t>156</t>
  </si>
  <si>
    <t>592241760</t>
  </si>
  <si>
    <t>prstenec betonový vyrovnávací TBW-Q 625/80/120 62,5x8x12 cm</t>
  </si>
  <si>
    <t>1340495040</t>
  </si>
  <si>
    <t>prstenec betonový vyrovnávací 62,5x8x12 cm</t>
  </si>
  <si>
    <t>157</t>
  </si>
  <si>
    <t>592241770</t>
  </si>
  <si>
    <t>prstenec betonový vyrovnávací TBW-Q 625/100/120 62,5x10x12 cm</t>
  </si>
  <si>
    <t>-2074122193</t>
  </si>
  <si>
    <t>prstenec betonový vyrovnávací 62,5x10x12 cm</t>
  </si>
  <si>
    <t>1+1+1+1+1+1+1+1+1+1</t>
  </si>
  <si>
    <t>158</t>
  </si>
  <si>
    <t>592241775</t>
  </si>
  <si>
    <t>prstenec betonový vyrovnávací TBW-Q 625/120/120 62,5x12x12 cm</t>
  </si>
  <si>
    <t>2018003346</t>
  </si>
  <si>
    <t>prstenec betonový vyrovnávací 62,5x12x12 cm</t>
  </si>
  <si>
    <t>159</t>
  </si>
  <si>
    <t>894812205</t>
  </si>
  <si>
    <t>Revizní a čistící šachta z PP šachtové dno DN 425/200 průtočné</t>
  </si>
  <si>
    <t>-795823812</t>
  </si>
  <si>
    <t>Revizní a čistící šachta z polypropylenu PP pro hladké trouby [např. systém KG] DN 425 šachtové dno (DN šachty / DN trubního vedení) DN 425/200 průtočné</t>
  </si>
  <si>
    <t>160</t>
  </si>
  <si>
    <t>894812206</t>
  </si>
  <si>
    <t>Revizní a čistící šachta z PP šachtové dno DN 425/200 průtočné 30°,60°,90°</t>
  </si>
  <si>
    <t>-164797498</t>
  </si>
  <si>
    <t>Revizní a čistící šachta z polypropylenu PP pro hladké trouby [např. systém KG] DN 425 šachtové dno (DN šachty / DN trubního vedení) DN 425/200 průtočné 30 st.,60 st.,90 st.</t>
  </si>
  <si>
    <t>161</t>
  </si>
  <si>
    <t>894812232</t>
  </si>
  <si>
    <t>Revizní a čistící šachta z PP DN 425 šachtová roura korugovaná bez hrdla světlé hloubky 2000 mm</t>
  </si>
  <si>
    <t>-1201128808</t>
  </si>
  <si>
    <t>Revizní a čistící šachta z polypropylenu PP pro hladké trouby [např. systém KG] DN 425 roura šachtová korugovaná bez hrdla, světlé hloubky 2000 mm</t>
  </si>
  <si>
    <t>162</t>
  </si>
  <si>
    <t>894812233</t>
  </si>
  <si>
    <t>Revizní a čistící šachta z PP DN 425 šachtová roura korugovaná bez hrdla světlé hloubky 3000 mm</t>
  </si>
  <si>
    <t>-246675526</t>
  </si>
  <si>
    <t>Revizní a čistící šachta z polypropylenu PP pro hladké trouby [např. systém KG] DN 425 roura šachtová korugovaná bez hrdla, světlé hloubky 3000 mm</t>
  </si>
  <si>
    <t>163</t>
  </si>
  <si>
    <t>894812241</t>
  </si>
  <si>
    <t>Revizní a čistící šachta z PP DN 425 šachtová roura teleskopická světlé hloubky 375 mm</t>
  </si>
  <si>
    <t>1339935350</t>
  </si>
  <si>
    <t>Revizní a čistící šachta z polypropylenu PP pro hladké trouby [např. systém KG] DN 425 roura šachtová korugovaná teleskopická (včetně těsnění) 375 mm</t>
  </si>
  <si>
    <t>164</t>
  </si>
  <si>
    <t>894812249</t>
  </si>
  <si>
    <t>Příplatek k rourám revizní a čistící šachty z PP DN 425 za uříznutí šachtové roury</t>
  </si>
  <si>
    <t>-565834899</t>
  </si>
  <si>
    <t>Revizní a čistící šachta z polypropylenu PP pro hladké trouby [např. systém KG] DN 425 roura šachtová korugovaná Příplatek k cenám 2231 - 2242 za uříznutí šachtové roury</t>
  </si>
  <si>
    <t>165</t>
  </si>
  <si>
    <t>894812263</t>
  </si>
  <si>
    <t>Revizní a čistící šachta z PP DN 425 poklop litinový děrovaný do teleskopické trubky (40 t)</t>
  </si>
  <si>
    <t>-115657008</t>
  </si>
  <si>
    <t>Revizní a čistící šachta z polypropylenu PP pro hladké trouby [např. systém KG] DN 425 poklop litinový (pro zatížení) děrovaný do teleskopické trubky (40 t)</t>
  </si>
  <si>
    <t>166</t>
  </si>
  <si>
    <t>894812316</t>
  </si>
  <si>
    <t>Revizní a čistící šachta z PP typ DN 600/200 šachtové dno průtočné 30°, 60°, 90°</t>
  </si>
  <si>
    <t>-944825846</t>
  </si>
  <si>
    <t>Revizní a čistící šachta z polypropylenu PP pro hladké trouby [např. systém KG] DN 600 šachtové dno (DN šachty / DN trubního vedení) DN 600/200 průtočné 30 st.,60 st.,90 st.</t>
  </si>
  <si>
    <t>167</t>
  </si>
  <si>
    <t>894812318</t>
  </si>
  <si>
    <t>Revizní a čistící šachta z PP typ DN 600/200 šachtové dno s přítokem tvaru X</t>
  </si>
  <si>
    <t>-485953462</t>
  </si>
  <si>
    <t>Revizní a čistící šachta z polypropylenu PP pro hladké trouby [např. systém KG] DN 600 šachtové dno (DN šachty / DN trubního vedení) DN 600/200 sběrné tvaru X</t>
  </si>
  <si>
    <t>168</t>
  </si>
  <si>
    <t>894812321</t>
  </si>
  <si>
    <t>Revizní a čistící šachta z PP typ DN 600/250 šachtové dno průtočné</t>
  </si>
  <si>
    <t>1919167019</t>
  </si>
  <si>
    <t>Revizní a čistící šachta z polypropylenu PP pro hladké trouby [např. systém KG] DN 600 šachtové dno (DN šachty / DN trubního vedení) DN 600/250 průtočné</t>
  </si>
  <si>
    <t>169</t>
  </si>
  <si>
    <t>894812322</t>
  </si>
  <si>
    <t>Revizní a čistící šachta z PP typ DN 600/250 šachtové dno průtočné 30°, 60°, 90°</t>
  </si>
  <si>
    <t>1297084537</t>
  </si>
  <si>
    <t>Revizní a čistící šachta z polypropylenu PP pro hladké trouby [např. systém KG] DN 600 šachtové dno (DN šachty / DN trubního vedení) DN 600/250 průtočné 30 st.,60 st.,90 st.</t>
  </si>
  <si>
    <t>170</t>
  </si>
  <si>
    <t>894812333</t>
  </si>
  <si>
    <t>Revizní a čistící šachta z PP DN 600 šachtová roura korugovaná světlé hloubky 3000 mm</t>
  </si>
  <si>
    <t>607353197</t>
  </si>
  <si>
    <t>Revizní a čistící šachta z polypropylenu PP pro hladké trouby [např. systém KG] DN 600 roura šachtová korugovaná, světlé hloubky 3 000 mm</t>
  </si>
  <si>
    <t>171</t>
  </si>
  <si>
    <t>894812339</t>
  </si>
  <si>
    <t>Příplatek k rourám revizní a čistící šachty z PP DN 600 za uříznutí šachtové roury</t>
  </si>
  <si>
    <t>87733239</t>
  </si>
  <si>
    <t>Revizní a čistící šachta z polypropylenu PP pro hladké trouby [např. systém KG] DN 600 Příplatek k cenám 2331 - 2334 za uříznutí šachtové roury</t>
  </si>
  <si>
    <t>172</t>
  </si>
  <si>
    <t>894812378</t>
  </si>
  <si>
    <t>Revizní a čistící šachta z PP DN 600 poklop litinový do 40 t s betonovým prstencem a adaptérem</t>
  </si>
  <si>
    <t>492938097</t>
  </si>
  <si>
    <t>Revizní a čistící šachta z polypropylenu PP pro hladké trouby [např. systém KG] DN 600 poklop (mříž) litinový pro zatížení od 25 t do 40 t s betonovým prstencem a adaptérem</t>
  </si>
  <si>
    <t>173</t>
  </si>
  <si>
    <t>899102111</t>
  </si>
  <si>
    <t>Osazení poklopů litinových nebo ocelových včetně rámů hmotnosti nad 50 do 100 kg</t>
  </si>
  <si>
    <t>-1866958660</t>
  </si>
  <si>
    <t>Osazení poklopů litinových a ocelových včetně rámů hmotnosti jednotlivě přes 50 do 100 kg</t>
  </si>
  <si>
    <t>174</t>
  </si>
  <si>
    <t>552414060</t>
  </si>
  <si>
    <t>poklop šachtový s rámem DN600 třída D 400, Bituplan s odvětráním</t>
  </si>
  <si>
    <t>2010242676</t>
  </si>
  <si>
    <t>poklop šachtový s rámem DN600 třída D 400,  s odvětráním</t>
  </si>
  <si>
    <t>175</t>
  </si>
  <si>
    <t>899102211</t>
  </si>
  <si>
    <t>Demontáž poklopů litinových nebo ocelových včetně rámů hmotnosti přes 50 do 100 kg</t>
  </si>
  <si>
    <t>-1838223764</t>
  </si>
  <si>
    <t>Demontáž poklopů litinových a ocelových včetně rámů, hmotnosti jednotlivě přes 50 do 100 Kg</t>
  </si>
  <si>
    <t>176</t>
  </si>
  <si>
    <t>899201211</t>
  </si>
  <si>
    <t>Demontáž mříží litinových včetně rámů hmotnosti do 50 kg</t>
  </si>
  <si>
    <t>1843242052</t>
  </si>
  <si>
    <t>Demontáž mříží litinových včetně rámů, hmotnosti jednotlivě do 50 kg</t>
  </si>
  <si>
    <t>177</t>
  </si>
  <si>
    <t>899202111</t>
  </si>
  <si>
    <t>Osazení mříží litinových včetně rámů a košů na bahno hmotnosti nad 50 do 100 kg</t>
  </si>
  <si>
    <t>84775488</t>
  </si>
  <si>
    <t>Osazení mříží litinových včetně rámů a košů na bahno hmotnosti jednotlivě přes 50 do 100 kg</t>
  </si>
  <si>
    <t>178</t>
  </si>
  <si>
    <t>552423280</t>
  </si>
  <si>
    <t>mříž D 400 - DEDRA plochá, 600x600 4-stranný rám</t>
  </si>
  <si>
    <t>-1075024124</t>
  </si>
  <si>
    <t>mříž D 400 -  plochá, 600x600 4-stranný rám</t>
  </si>
  <si>
    <t>179</t>
  </si>
  <si>
    <t>552423300</t>
  </si>
  <si>
    <t>mříž D 400 - DEDRA konkávní, 600x600 4-stranný rám</t>
  </si>
  <si>
    <t>-2126180081</t>
  </si>
  <si>
    <t>mříž D 400 -  konkávní, 600x600 4-stranný rám</t>
  </si>
  <si>
    <t>180</t>
  </si>
  <si>
    <t>899202211</t>
  </si>
  <si>
    <t>Demontáž mříží litinových včetně rámů hmotnosti přes 50 do 100 kg</t>
  </si>
  <si>
    <t>1350389268</t>
  </si>
  <si>
    <t>Demontáž mříží litinových včetně rámů, hmotnosti jednotlivě přes 50 do 100 Kg</t>
  </si>
  <si>
    <t>181</t>
  </si>
  <si>
    <t>899231111</t>
  </si>
  <si>
    <t>Výšková úprava uličního vstupu nebo vpusti do 200 mm zvýšením mříže</t>
  </si>
  <si>
    <t>-339513114</t>
  </si>
  <si>
    <t>182</t>
  </si>
  <si>
    <t>899232111</t>
  </si>
  <si>
    <t>Výšková úprava uličního vstupu nebo vpusti do 200 mm snížením mříže</t>
  </si>
  <si>
    <t>2119560675</t>
  </si>
  <si>
    <t>183</t>
  </si>
  <si>
    <t>899331111</t>
  </si>
  <si>
    <t>Výšková úprava uličního vstupu nebo vpusti do 200 mm zvýšením poklopu</t>
  </si>
  <si>
    <t>2083539667</t>
  </si>
  <si>
    <t>184</t>
  </si>
  <si>
    <t>899332111</t>
  </si>
  <si>
    <t>Výšková úprava uličního vstupu nebo vpusti do 200 mm snížením poklopu</t>
  </si>
  <si>
    <t>1016604127</t>
  </si>
  <si>
    <t>1+1+2+1</t>
  </si>
  <si>
    <t>185</t>
  </si>
  <si>
    <t>721110964</t>
  </si>
  <si>
    <t>Potrubí kameninové nebo betonové propojení potrubí DN 200</t>
  </si>
  <si>
    <t>-1949792446</t>
  </si>
  <si>
    <t>Opravy odpadního potrubí kameninového propojení dosavadního potrubí DN 200</t>
  </si>
  <si>
    <t>2+3+1+1+2+1+2+2+3+2+1</t>
  </si>
  <si>
    <t>186</t>
  </si>
  <si>
    <t>721171809</t>
  </si>
  <si>
    <t>Demontáž potrubí z PVC do D 160</t>
  </si>
  <si>
    <t>865095216</t>
  </si>
  <si>
    <t>Demontáž potrubí z novodurových trub odpadních nebo připojovacích přes 114 do D 160</t>
  </si>
  <si>
    <t>4+4</t>
  </si>
  <si>
    <t>187</t>
  </si>
  <si>
    <t>721171918</t>
  </si>
  <si>
    <t>Potrubí z PVC propojení potrubí DN 200</t>
  </si>
  <si>
    <t>-140194175</t>
  </si>
  <si>
    <t>Opravy odpadního potrubí plastového propojení dosavadního potrubí DN 200</t>
  </si>
  <si>
    <t>2+1+1+1</t>
  </si>
  <si>
    <t>188</t>
  </si>
  <si>
    <t>721242115</t>
  </si>
  <si>
    <t>Lapač střešních splavenin z PP se zápachovou klapkou a lapacím košem DN 110</t>
  </si>
  <si>
    <t>-1548765969</t>
  </si>
  <si>
    <t>Lapače střešních splavenin z polypropylenu (PP) DN 110 [HL 600]</t>
  </si>
  <si>
    <t>189</t>
  </si>
  <si>
    <t>721242116</t>
  </si>
  <si>
    <t>Lapač střešních splavenin z PP se zápachovou klapkou a lapacím košem DN 125</t>
  </si>
  <si>
    <t>1525579502</t>
  </si>
  <si>
    <t>Lapače střešních splavenin z polypropylenu (PP) DN 125 [HL 600/2]</t>
  </si>
  <si>
    <t>190</t>
  </si>
  <si>
    <t>721300941</t>
  </si>
  <si>
    <t>Pročištění vpustí dvorních D 300</t>
  </si>
  <si>
    <t>2050025266</t>
  </si>
  <si>
    <t>Pročištění dvorních vpustí D 300</t>
  </si>
  <si>
    <t>191</t>
  </si>
  <si>
    <t>721300942</t>
  </si>
  <si>
    <t>Pročištění lapačů střešních splavenin</t>
  </si>
  <si>
    <t>-2032381604</t>
  </si>
  <si>
    <t>2+3+1</t>
  </si>
  <si>
    <t>192</t>
  </si>
  <si>
    <t>899623161</t>
  </si>
  <si>
    <t>Obetonování potrubí nebo zdiva stok betonem prostým tř. C 20/25 v otevřeném výkopu</t>
  </si>
  <si>
    <t>66182480</t>
  </si>
  <si>
    <t>Obetonování potrubí nebo zdiva stok betonem prostým v otevřeném výkopu, beton tř. C 20/25</t>
  </si>
  <si>
    <t>0,7*0,7*0,4</t>
  </si>
  <si>
    <t>(0,5*0,5*0,4)*8</t>
  </si>
  <si>
    <t>193</t>
  </si>
  <si>
    <t>899623171</t>
  </si>
  <si>
    <t>Obetonování potrubí nebo zdiva stok betonem prostým tř. C 25/30 v otevřeném výkopu</t>
  </si>
  <si>
    <t>1302704557</t>
  </si>
  <si>
    <t>Obetonování potrubí nebo zdiva stok betonem prostým v otevřeném výkopu, beton tř. C 25/30</t>
  </si>
  <si>
    <t>(0,5*0,3*6)*2</t>
  </si>
  <si>
    <t>194</t>
  </si>
  <si>
    <t>899643111</t>
  </si>
  <si>
    <t>Bednění pro obetonování potrubí otevřený výkop</t>
  </si>
  <si>
    <t>-1636494378</t>
  </si>
  <si>
    <t>Bednění pro obetonování potrubí v otevřeném výkopu</t>
  </si>
  <si>
    <t>0,7*0,4*4</t>
  </si>
  <si>
    <t>0,5*0,4*4*8</t>
  </si>
  <si>
    <t>195</t>
  </si>
  <si>
    <t>899722112</t>
  </si>
  <si>
    <t>Krytí potrubí z plastů výstražnou fólií z PVC 25 cm</t>
  </si>
  <si>
    <t>-394356057</t>
  </si>
  <si>
    <t>Krytí potrubí z plastů výstražnou fólií z PVC šířky 25 cm</t>
  </si>
  <si>
    <t>(6,5+74+91,5+108+153+54+42)*1,05</t>
  </si>
  <si>
    <t>Ostatní konstrukce a práce, bourání</t>
  </si>
  <si>
    <t>196</t>
  </si>
  <si>
    <t>916131212</t>
  </si>
  <si>
    <t>Osazení silničního obrubníku betonového stojatého bez boční opěry do lože z betonu prostého</t>
  </si>
  <si>
    <t>-1707172668</t>
  </si>
  <si>
    <t>Osazení silničního obrubníku betonového se zřízením lože, s vyplněním a zatřením spár cementovou maltou stojatého bez boční opěry, do lože z betonu prostého</t>
  </si>
  <si>
    <t>197</t>
  </si>
  <si>
    <t>916231212</t>
  </si>
  <si>
    <t>Osazení chodníkového obrubníku betonového stojatého bez boční opěry do lože z betonu prostého</t>
  </si>
  <si>
    <t>923737587</t>
  </si>
  <si>
    <t>Osazení chodníkového obrubníku betonového se zřízením lože, s vyplněním a zatřením spár cementovou maltou stojatého bez boční opěry, do lože z betonu prostého</t>
  </si>
  <si>
    <t>198</t>
  </si>
  <si>
    <t>916991121</t>
  </si>
  <si>
    <t>Lože pod obrubníky, krajníky nebo obruby z dlažebních kostek z betonu prostého</t>
  </si>
  <si>
    <t>-1529995608</t>
  </si>
  <si>
    <t>Lože pod obrubníky, krajníky nebo obruby z dlažebních kostek z betonu prostého tř. C 16/20</t>
  </si>
  <si>
    <t>(2+2+4+2+1)*0,5*0,3</t>
  </si>
  <si>
    <t>(4+1+2+4+4+2)*0,5*0,4</t>
  </si>
  <si>
    <t>199</t>
  </si>
  <si>
    <t>919731112</t>
  </si>
  <si>
    <t>Zarovnání styčné plochy podkladu nebo krytu z betonu tl do 150 mm</t>
  </si>
  <si>
    <t>749668062</t>
  </si>
  <si>
    <t>Zarovnání styčné plochy podkladu nebo krytu podél vybourané části komunikace nebo zpevněné plochy z betonu prostého tl. do 150 mm</t>
  </si>
  <si>
    <t>(1+1,2+2,2+10+8+3+8+3+8,3+8,8)*2</t>
  </si>
  <si>
    <t>200</t>
  </si>
  <si>
    <t>919731122</t>
  </si>
  <si>
    <t>Zarovnání styčné plochy podkladu nebo krytu živičného tl do 100 mm</t>
  </si>
  <si>
    <t>923995668</t>
  </si>
  <si>
    <t>Zarovnání styčné plochy podkladu nebo krytu podél vybourané části komunikace nebo zpevněné plochy živičné tl. přes 50 do 100 mm</t>
  </si>
  <si>
    <t>(6,2+10,7+10,5+14,7+3+10,7+12+27+4+3+7)*2</t>
  </si>
  <si>
    <t>201</t>
  </si>
  <si>
    <t>919735112</t>
  </si>
  <si>
    <t>Řezání stávajícího živičného krytu hl do 100 mm</t>
  </si>
  <si>
    <t>-147758418</t>
  </si>
  <si>
    <t>Řezání stávajícího živičného krytu nebo podkladu hloubky přes 50 do 100 mm</t>
  </si>
  <si>
    <t>202</t>
  </si>
  <si>
    <t>919735123</t>
  </si>
  <si>
    <t>Řezání stávajícího betonového krytu hl do 150 mm</t>
  </si>
  <si>
    <t>1000500238</t>
  </si>
  <si>
    <t>Řezání stávajícího betonového krytu nebo podkladu hloubky přes 100 do 150 mm</t>
  </si>
  <si>
    <t>203</t>
  </si>
  <si>
    <t>919741111</t>
  </si>
  <si>
    <t>Ošetření cementobetonové plochy vodou</t>
  </si>
  <si>
    <t>-1313415532</t>
  </si>
  <si>
    <t>Ošetření cementobetonové plochy kropením vodou</t>
  </si>
  <si>
    <t>204</t>
  </si>
  <si>
    <t>919748111</t>
  </si>
  <si>
    <t>Provedení postřiku cementobetonového krytu ochrannou emulzí</t>
  </si>
  <si>
    <t>721578280</t>
  </si>
  <si>
    <t>Provedení postřiku, popř. zdrsnění povrchu cementobetonového krytu nebo podkladu ochrannou emulzí</t>
  </si>
  <si>
    <t>205</t>
  </si>
  <si>
    <t>246112030</t>
  </si>
  <si>
    <t>fermež dálniční, impregnace na beton 01010, bal.15 kg</t>
  </si>
  <si>
    <t>1682008222</t>
  </si>
  <si>
    <t>fermež dálniční, impregnace na beton, bal. 15 kg</t>
  </si>
  <si>
    <t>P</t>
  </si>
  <si>
    <t>Poznámka k položce:
Vydatnost: 8 až 10 m2/kg na jeden nátěr podle typu podkladu. Snižuje pronikání vlhkosti do podkladu a jeho rozrušování vlivem nízkých teplot v zimním období.</t>
  </si>
  <si>
    <t>64,2*0,12 'Přepočtené koeficientem množství</t>
  </si>
  <si>
    <t>206</t>
  </si>
  <si>
    <t>935932111</t>
  </si>
  <si>
    <t>Osazení odvodňovacího plastového žlabu s krycím roštem šířky do 200 mm</t>
  </si>
  <si>
    <t>-1135082389</t>
  </si>
  <si>
    <t>Osazení odvodňovacího žlabu plastového s krycím roštem šířky do 200 mm</t>
  </si>
  <si>
    <t>6+6</t>
  </si>
  <si>
    <t>207</t>
  </si>
  <si>
    <t>592273060</t>
  </si>
  <si>
    <t>žlab odvodňovací tř. F 900 FASERFIX KS 200, typ 0105, 50x26x27,5 cm, bez spádu dna</t>
  </si>
  <si>
    <t>-334392342</t>
  </si>
  <si>
    <t>žlab odvodňovací tř. F 900 beton se skleněnými vlákny pozink. hrana, 50x26x27,5 cm, bez spádu dna</t>
  </si>
  <si>
    <t>208</t>
  </si>
  <si>
    <t>592273030</t>
  </si>
  <si>
    <t>žlab odvodňovací tř. F 900 FASERFIX KS 200, typ 01, 100x26x27,5 cm, bez spádu dna</t>
  </si>
  <si>
    <t>824895014</t>
  </si>
  <si>
    <t>žlab odvodňovací tř. F 900 beton se skleněnými vlákny pozink. hrana, 100x26x27,5 cm, bez spádu dna</t>
  </si>
  <si>
    <t>5+5</t>
  </si>
  <si>
    <t>209</t>
  </si>
  <si>
    <t>592273200</t>
  </si>
  <si>
    <t>čelní stěna uzavřená - pozinkovaná ocel FASERFIX KS 200, typ 01, 26x27,5 cm</t>
  </si>
  <si>
    <t>707657918</t>
  </si>
  <si>
    <t>čelní stěna uzavřená pozink.ocel příslušenství odvodnění 26x27,5 cm</t>
  </si>
  <si>
    <t>210</t>
  </si>
  <si>
    <t>592273400</t>
  </si>
  <si>
    <t>vpusť odtoková s pozinkovaným košem, 50x26x57 cm, FASERFIX KS 200</t>
  </si>
  <si>
    <t>-1650075855</t>
  </si>
  <si>
    <t xml:space="preserve">vpusť odtoková s pozinkovaným košem beton se skleněnými vlákny, 50x26x57 cm, </t>
  </si>
  <si>
    <t>211</t>
  </si>
  <si>
    <t>592273350</t>
  </si>
  <si>
    <t>zápachový uzávěr DN 150  venkovní, FASERFIX KS 200</t>
  </si>
  <si>
    <t>1642506789</t>
  </si>
  <si>
    <t xml:space="preserve">zápachový uzávěr DN 150  venkovní příslušenství odvodnění </t>
  </si>
  <si>
    <t>212</t>
  </si>
  <si>
    <t>592273420</t>
  </si>
  <si>
    <t>roubík aretační pozinkovaný 21,9 x 2,8 cm, FASERFIX KS 200</t>
  </si>
  <si>
    <t>-1075614335</t>
  </si>
  <si>
    <t>roubík aretační pozinkovaný 21,9 x 2,8 cm,</t>
  </si>
  <si>
    <t>7+7</t>
  </si>
  <si>
    <t>213</t>
  </si>
  <si>
    <t>592273600</t>
  </si>
  <si>
    <t>pororošt pozinkovaný, tř. E600 FASERFIX KS 200, oka 11/30 mm, 100x24,9x2 cm</t>
  </si>
  <si>
    <t>54083569</t>
  </si>
  <si>
    <t>pororošt pozinkovaný odvodňovacího žlabu tř E 600, oka 11/30 mm, 100x24,9x2 cm</t>
  </si>
  <si>
    <t>214</t>
  </si>
  <si>
    <t>592273610</t>
  </si>
  <si>
    <t>pororošt pozinkovaný, tř. E600 FASERFIX KS 200, oka 11/30 mm, 50x24,9x2 cm</t>
  </si>
  <si>
    <t>-646363285</t>
  </si>
  <si>
    <t>pororošt pozinkovaný odvodňovacího žlabu tř E 600, oka 11/30 mm, 50x24,9x2 cm</t>
  </si>
  <si>
    <t>215</t>
  </si>
  <si>
    <t>938908411</t>
  </si>
  <si>
    <t>Čištění vozovek splachováním vodou</t>
  </si>
  <si>
    <t>693942939</t>
  </si>
  <si>
    <t>Čištění vozovek splachováním vodou povrchu podkladu nebo krytu živičného, betonového nebo dlážděného</t>
  </si>
  <si>
    <t>216</t>
  </si>
  <si>
    <t>938909311</t>
  </si>
  <si>
    <t>Čištění vozovek metením strojně podkladu nebo krytu betonového nebo živičného</t>
  </si>
  <si>
    <t>-1127437881</t>
  </si>
  <si>
    <t>Čištění vozovek metením bláta, prachu nebo hlinitého nánosu s odklizením na hromady na vzdálenost do 20 m nebo naložením na dopravní prostředek strojně povrchu podkladu nebo krytu betonového nebo živičného</t>
  </si>
  <si>
    <t>217</t>
  </si>
  <si>
    <t>938909331</t>
  </si>
  <si>
    <t>Čištění vozovek metením ručně podkladu nebo krytu betonového nebo živičného</t>
  </si>
  <si>
    <t>-855280251</t>
  </si>
  <si>
    <t>Čištění vozovek metením bláta, prachu nebo hlinitého nánosu s odklizením na hromady na vzdálenost do 20 m nebo naložením na dopravní prostředek ručně povrchu podkladu nebo krytu betonového nebo živičného</t>
  </si>
  <si>
    <t>218</t>
  </si>
  <si>
    <t>979021112</t>
  </si>
  <si>
    <t>Očištění vybouraných obrubníků a krajníků chodníkových při překopech inženýrských sítí</t>
  </si>
  <si>
    <t>-1101203289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</si>
  <si>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chodníkových</t>
  </si>
  <si>
    <t>219</t>
  </si>
  <si>
    <t>979021113</t>
  </si>
  <si>
    <t>Očištění vybouraných obrubníků a krajníků silničních při překopech inženýrských sítí</t>
  </si>
  <si>
    <t>1925751111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</si>
  <si>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</si>
  <si>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220</t>
  </si>
  <si>
    <t>979051111</t>
  </si>
  <si>
    <t>Očištění desek nebo dlaždic se spárováním z kameniva těženého při překopech inženýrských sítí</t>
  </si>
  <si>
    <t>1828141239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</si>
  <si>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</t>
  </si>
  <si>
    <t>221</t>
  </si>
  <si>
    <t>979051121</t>
  </si>
  <si>
    <t>Očištění zámkových dlaždic se spárováním z kameniva těženého při překopech inženýrských sítí</t>
  </si>
  <si>
    <t>154381660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</si>
  <si>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</t>
  </si>
  <si>
    <t>222</t>
  </si>
  <si>
    <t>979071011</t>
  </si>
  <si>
    <t>Očištění dlažebních kostek velkých s původním spárováním kamenivem těženým při překopech ing sítí</t>
  </si>
  <si>
    <t>1477088825</t>
  </si>
  <si>
    <t>Očištění vybouraných dlažebních kostek při překopech inženýrských sítí od spojovacího materiálu, s přemístěním hmot na skládku na vzdálenost do 3 m nebo s naložením na dopravní prostředek velkých, s původním vyplněním spár kamenivem těženým</t>
  </si>
  <si>
    <t>223</t>
  </si>
  <si>
    <t>979071021</t>
  </si>
  <si>
    <t>Očištění dlažebních kostek drobných s původním spárováním kamenivem těženým při překopech ing sítí</t>
  </si>
  <si>
    <t>-1883322660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</si>
  <si>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</si>
  <si>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997</t>
  </si>
  <si>
    <t>Přesun sutě</t>
  </si>
  <si>
    <t>224</t>
  </si>
  <si>
    <t>997221131</t>
  </si>
  <si>
    <t>Vodorovná doprava vybouraných hmot nošením do 50 m</t>
  </si>
  <si>
    <t>28098794</t>
  </si>
  <si>
    <t>Vodorovná doprava vybouraných hmot nošením s naložením a se složením na vzdálenost do 50 m</t>
  </si>
  <si>
    <t>1,805+2,102+3,149+53,206+4,93+2,255</t>
  </si>
  <si>
    <t>225</t>
  </si>
  <si>
    <t>997221571</t>
  </si>
  <si>
    <t>Vodorovná doprava vybouraných hmot do 1 km</t>
  </si>
  <si>
    <t>1033042838</t>
  </si>
  <si>
    <t>Vodorovná doprava vybouraných hmot bez naložení, ale se složením a s hrubým urovnáním na vzdálenost do 1 km</t>
  </si>
  <si>
    <t>47,974+3,312+54,358+94,882+20,865+6,138+3,686+28,723</t>
  </si>
  <si>
    <t>226</t>
  </si>
  <si>
    <t>997221579</t>
  </si>
  <si>
    <t>Příplatek ZKD 1 km u vodorovné dopravy vybouraných hmot</t>
  </si>
  <si>
    <t>1071230777</t>
  </si>
  <si>
    <t>Vodorovná doprava vybouraných hmot bez naložení, ale se složením a s hrubým urovnáním na vzdálenost Příplatek k ceně za každý další i započatý 1 km přes 1 km</t>
  </si>
  <si>
    <t>(47,974+3,312+54,358+94,882+20,865+6,138+3,686+28,723)*10</t>
  </si>
  <si>
    <t>227</t>
  </si>
  <si>
    <t>997221612</t>
  </si>
  <si>
    <t>Nakládání vybouraných hmot na dopravní prostředky pro vodorovnou dopravu</t>
  </si>
  <si>
    <t>1976996378</t>
  </si>
  <si>
    <t>Nakládání na dopravní prostředky pro vodorovnou dopravu vybouraných hmot</t>
  </si>
  <si>
    <t>228</t>
  </si>
  <si>
    <t>997221815</t>
  </si>
  <si>
    <t>Poplatek za uložení betonového odpadu na skládce (skládkovné)</t>
  </si>
  <si>
    <t>-1265700320</t>
  </si>
  <si>
    <t>Poplatek za uložení stavebního odpadu na skládce (skládkovné) betonového</t>
  </si>
  <si>
    <t>20,865+6,138+3,686</t>
  </si>
  <si>
    <t>229</t>
  </si>
  <si>
    <t>997221845</t>
  </si>
  <si>
    <t>Poplatek za uložení odpadu z asfaltových povrchů na skládce (skládkovné)</t>
  </si>
  <si>
    <t>-1706135258</t>
  </si>
  <si>
    <t>Poplatek za uložení stavebního odpadu na skládce (skládkovné) z asfaltových povrchů</t>
  </si>
  <si>
    <t>28,723</t>
  </si>
  <si>
    <t>230</t>
  </si>
  <si>
    <t>997221855</t>
  </si>
  <si>
    <t>Poplatek za uložení odpadu z kameniva na skládce (skládkovné)</t>
  </si>
  <si>
    <t>-1756597392</t>
  </si>
  <si>
    <t>Poplatek za uložení stavebního odpadu na skládce (skládkovné) z kameniva</t>
  </si>
  <si>
    <t>47,974+3,312+54,358+94,882</t>
  </si>
  <si>
    <t>998</t>
  </si>
  <si>
    <t>Přesun hmot</t>
  </si>
  <si>
    <t>231</t>
  </si>
  <si>
    <t>998223011</t>
  </si>
  <si>
    <t>Přesun hmot pro pozemní komunikace s krytem dlážděným</t>
  </si>
  <si>
    <t>1064806232</t>
  </si>
  <si>
    <t>Přesun hmot pro pozemní komunikace s krytem dlážděným dopravní vzdálenost do 200 m jakékoliv délky objektu</t>
  </si>
  <si>
    <t>1,805+2,102+3,149+53,206+4,93+2,255+53,944+34,32+0,926+1,808+18,943+0,715+20,948</t>
  </si>
  <si>
    <t>232</t>
  </si>
  <si>
    <t>998225111</t>
  </si>
  <si>
    <t>Přesun hmot pro pozemní komunikace s krytem z kamene, monolitickým betonovým nebo živičným</t>
  </si>
  <si>
    <t>1033175813</t>
  </si>
  <si>
    <t>Přesun hmot pro komunikace s krytem z kameniva, monolitickým betonovým nebo živičným dopravní vzdálenost do 200 m jakékoliv délky objektu</t>
  </si>
  <si>
    <t>39,639+48,944+48,09+23,993+51,651+15,781+16,928+32,21</t>
  </si>
  <si>
    <t>233</t>
  </si>
  <si>
    <t>998274101</t>
  </si>
  <si>
    <t>Přesun hmot pro trubní vedení z trub betonových otevřený výkop</t>
  </si>
  <si>
    <t>-466819566</t>
  </si>
  <si>
    <t>Přesun hmot pro trubní vedení hloubené z trub betonových nebo železobetonových pro vodovody nebo kanalizace v otevřeném výkopu dopravní vzdálenost do 15 m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</si>
  <si>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 </t>
  </si>
  <si>
    <t>"Hmotnost přesouvaných hmot pro oddíl: 8 - Trubní vedení-železobetonové potrubí"86,501</t>
  </si>
  <si>
    <t>234</t>
  </si>
  <si>
    <t>998276101</t>
  </si>
  <si>
    <t>Přesun hmot pro trubní vedení z trub z plastických hmot otevřený výkop</t>
  </si>
  <si>
    <t>-1413280011</t>
  </si>
  <si>
    <t>Přesun hmot pro trubní vedení hloubené z trub z plastických hmot nebo sklolaminátových pro vodovody nebo kanalizace v otevřeném výkopu dopravní vzdálenost do 15 m</t>
  </si>
  <si>
    <t>"Hmotnost přesouvaných hmot pro oddíl: 8 - Trubní vedení-plastová potrubí a příslušenství"68,127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</si>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</sst>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9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7" fillId="0" borderId="20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8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9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4" fontId="28" fillId="0" borderId="23" xfId="0" applyNumberFormat="1" applyFont="1" applyBorder="1" applyAlignment="1">
      <alignment vertical="center"/>
    </xf>
    <xf numFmtId="4" fontId="28" fillId="0" borderId="24" xfId="0" applyNumberFormat="1" applyFont="1" applyBorder="1" applyAlignment="1">
      <alignment vertical="center"/>
    </xf>
    <xf numFmtId="166" fontId="28" fillId="0" borderId="24" xfId="0" applyNumberFormat="1" applyFont="1" applyBorder="1" applyAlignment="1">
      <alignment vertical="center"/>
    </xf>
    <xf numFmtId="4" fontId="28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9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0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6" xfId="0" applyNumberFormat="1" applyFont="1" applyBorder="1" applyAlignment="1"/>
    <xf numFmtId="166" fontId="31" fillId="0" borderId="17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5" fillId="0" borderId="0" xfId="0" applyFont="1" applyAlignment="1">
      <alignment vertical="center" wrapText="1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6" fillId="0" borderId="28" xfId="0" applyFont="1" applyBorder="1" applyAlignment="1" applyProtection="1">
      <alignment horizontal="center" vertical="center"/>
      <protection locked="0"/>
    </xf>
    <xf numFmtId="49" fontId="36" fillId="0" borderId="28" xfId="0" applyNumberFormat="1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left" vertical="center" wrapText="1"/>
      <protection locked="0"/>
    </xf>
    <xf numFmtId="0" fontId="36" fillId="0" borderId="28" xfId="0" applyFont="1" applyBorder="1" applyAlignment="1" applyProtection="1">
      <alignment horizontal="center" vertical="center" wrapText="1"/>
      <protection locked="0"/>
    </xf>
    <xf numFmtId="167" fontId="36" fillId="0" borderId="28" xfId="0" applyNumberFormat="1" applyFont="1" applyBorder="1" applyAlignment="1" applyProtection="1">
      <alignment vertical="center"/>
      <protection locked="0"/>
    </xf>
    <xf numFmtId="4" fontId="36" fillId="4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  <protection locked="0"/>
    </xf>
    <xf numFmtId="0" fontId="36" fillId="0" borderId="5" xfId="0" applyFont="1" applyBorder="1" applyAlignment="1">
      <alignment vertical="center"/>
    </xf>
    <xf numFmtId="0" fontId="36" fillId="4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9" fillId="0" borderId="23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9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9" fillId="2" borderId="0" xfId="1" applyFont="1" applyFill="1" applyAlignment="1">
      <alignment vertical="center"/>
    </xf>
    <xf numFmtId="0" fontId="17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292" t="s">
        <v>8</v>
      </c>
      <c r="AS2" s="293"/>
      <c r="AT2" s="293"/>
      <c r="AU2" s="293"/>
      <c r="AV2" s="293"/>
      <c r="AW2" s="293"/>
      <c r="AX2" s="293"/>
      <c r="AY2" s="293"/>
      <c r="AZ2" s="293"/>
      <c r="BA2" s="293"/>
      <c r="BB2" s="293"/>
      <c r="BC2" s="293"/>
      <c r="BD2" s="293"/>
      <c r="BE2" s="293"/>
      <c r="BS2" s="22" t="s">
        <v>9</v>
      </c>
      <c r="BT2" s="22" t="s">
        <v>10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9</v>
      </c>
      <c r="BT3" s="22" t="s">
        <v>11</v>
      </c>
    </row>
    <row r="4" spans="1:74" ht="36.950000000000003" customHeight="1">
      <c r="B4" s="26"/>
      <c r="C4" s="27"/>
      <c r="D4" s="28" t="s">
        <v>12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13</v>
      </c>
      <c r="BE4" s="31" t="s">
        <v>14</v>
      </c>
      <c r="BS4" s="22" t="s">
        <v>15</v>
      </c>
    </row>
    <row r="5" spans="1:74" ht="14.45" customHeight="1">
      <c r="B5" s="26"/>
      <c r="C5" s="27"/>
      <c r="D5" s="32" t="s">
        <v>16</v>
      </c>
      <c r="E5" s="27"/>
      <c r="F5" s="27"/>
      <c r="G5" s="27"/>
      <c r="H5" s="27"/>
      <c r="I5" s="27"/>
      <c r="J5" s="27"/>
      <c r="K5" s="320" t="s">
        <v>17</v>
      </c>
      <c r="L5" s="321"/>
      <c r="M5" s="321"/>
      <c r="N5" s="321"/>
      <c r="O5" s="321"/>
      <c r="P5" s="321"/>
      <c r="Q5" s="321"/>
      <c r="R5" s="321"/>
      <c r="S5" s="321"/>
      <c r="T5" s="321"/>
      <c r="U5" s="321"/>
      <c r="V5" s="321"/>
      <c r="W5" s="321"/>
      <c r="X5" s="321"/>
      <c r="Y5" s="321"/>
      <c r="Z5" s="321"/>
      <c r="AA5" s="321"/>
      <c r="AB5" s="321"/>
      <c r="AC5" s="321"/>
      <c r="AD5" s="321"/>
      <c r="AE5" s="321"/>
      <c r="AF5" s="321"/>
      <c r="AG5" s="321"/>
      <c r="AH5" s="321"/>
      <c r="AI5" s="321"/>
      <c r="AJ5" s="321"/>
      <c r="AK5" s="321"/>
      <c r="AL5" s="321"/>
      <c r="AM5" s="321"/>
      <c r="AN5" s="321"/>
      <c r="AO5" s="321"/>
      <c r="AP5" s="27"/>
      <c r="AQ5" s="29"/>
      <c r="BE5" s="318" t="s">
        <v>18</v>
      </c>
      <c r="BS5" s="22" t="s">
        <v>9</v>
      </c>
    </row>
    <row r="6" spans="1:74" ht="36.950000000000003" customHeight="1">
      <c r="B6" s="26"/>
      <c r="C6" s="27"/>
      <c r="D6" s="34" t="s">
        <v>19</v>
      </c>
      <c r="E6" s="27"/>
      <c r="F6" s="27"/>
      <c r="G6" s="27"/>
      <c r="H6" s="27"/>
      <c r="I6" s="27"/>
      <c r="J6" s="27"/>
      <c r="K6" s="322" t="s">
        <v>20</v>
      </c>
      <c r="L6" s="321"/>
      <c r="M6" s="321"/>
      <c r="N6" s="321"/>
      <c r="O6" s="321"/>
      <c r="P6" s="321"/>
      <c r="Q6" s="321"/>
      <c r="R6" s="321"/>
      <c r="S6" s="321"/>
      <c r="T6" s="321"/>
      <c r="U6" s="321"/>
      <c r="V6" s="321"/>
      <c r="W6" s="321"/>
      <c r="X6" s="321"/>
      <c r="Y6" s="321"/>
      <c r="Z6" s="321"/>
      <c r="AA6" s="321"/>
      <c r="AB6" s="321"/>
      <c r="AC6" s="321"/>
      <c r="AD6" s="321"/>
      <c r="AE6" s="321"/>
      <c r="AF6" s="321"/>
      <c r="AG6" s="321"/>
      <c r="AH6" s="321"/>
      <c r="AI6" s="321"/>
      <c r="AJ6" s="321"/>
      <c r="AK6" s="321"/>
      <c r="AL6" s="321"/>
      <c r="AM6" s="321"/>
      <c r="AN6" s="321"/>
      <c r="AO6" s="321"/>
      <c r="AP6" s="27"/>
      <c r="AQ6" s="29"/>
      <c r="BE6" s="319"/>
      <c r="BS6" s="22" t="s">
        <v>9</v>
      </c>
    </row>
    <row r="7" spans="1:74" ht="14.45" customHeight="1">
      <c r="B7" s="26"/>
      <c r="C7" s="27"/>
      <c r="D7" s="35" t="s">
        <v>21</v>
      </c>
      <c r="E7" s="27"/>
      <c r="F7" s="27"/>
      <c r="G7" s="27"/>
      <c r="H7" s="27"/>
      <c r="I7" s="27"/>
      <c r="J7" s="27"/>
      <c r="K7" s="33" t="s">
        <v>5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5</v>
      </c>
      <c r="AO7" s="27"/>
      <c r="AP7" s="27"/>
      <c r="AQ7" s="29"/>
      <c r="BE7" s="319"/>
      <c r="BS7" s="22" t="s">
        <v>9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9"/>
      <c r="BS8" s="22" t="s">
        <v>9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9"/>
      <c r="BS9" s="22" t="s">
        <v>9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5</v>
      </c>
      <c r="AO10" s="27"/>
      <c r="AP10" s="27"/>
      <c r="AQ10" s="29"/>
      <c r="BE10" s="319"/>
      <c r="BS10" s="22" t="s">
        <v>9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5</v>
      </c>
      <c r="AO11" s="27"/>
      <c r="AP11" s="27"/>
      <c r="AQ11" s="29"/>
      <c r="BE11" s="319"/>
      <c r="BS11" s="22" t="s">
        <v>9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9"/>
      <c r="BS12" s="22" t="s">
        <v>9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19"/>
      <c r="BS13" s="22" t="s">
        <v>9</v>
      </c>
    </row>
    <row r="14" spans="1:74" ht="15">
      <c r="B14" s="26"/>
      <c r="C14" s="27"/>
      <c r="D14" s="27"/>
      <c r="E14" s="323" t="s">
        <v>32</v>
      </c>
      <c r="F14" s="324"/>
      <c r="G14" s="324"/>
      <c r="H14" s="324"/>
      <c r="I14" s="324"/>
      <c r="J14" s="324"/>
      <c r="K14" s="324"/>
      <c r="L14" s="324"/>
      <c r="M14" s="324"/>
      <c r="N14" s="324"/>
      <c r="O14" s="324"/>
      <c r="P14" s="324"/>
      <c r="Q14" s="324"/>
      <c r="R14" s="324"/>
      <c r="S14" s="324"/>
      <c r="T14" s="324"/>
      <c r="U14" s="324"/>
      <c r="V14" s="324"/>
      <c r="W14" s="324"/>
      <c r="X14" s="324"/>
      <c r="Y14" s="324"/>
      <c r="Z14" s="324"/>
      <c r="AA14" s="324"/>
      <c r="AB14" s="324"/>
      <c r="AC14" s="324"/>
      <c r="AD14" s="324"/>
      <c r="AE14" s="324"/>
      <c r="AF14" s="324"/>
      <c r="AG14" s="324"/>
      <c r="AH14" s="324"/>
      <c r="AI14" s="324"/>
      <c r="AJ14" s="324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19"/>
      <c r="BS14" s="22" t="s">
        <v>9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9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5</v>
      </c>
      <c r="AO16" s="27"/>
      <c r="AP16" s="27"/>
      <c r="AQ16" s="29"/>
      <c r="BE16" s="319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5</v>
      </c>
      <c r="AO17" s="27"/>
      <c r="AP17" s="27"/>
      <c r="AQ17" s="29"/>
      <c r="BE17" s="319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9"/>
      <c r="BS18" s="22" t="s">
        <v>9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9"/>
      <c r="BS19" s="22" t="s">
        <v>9</v>
      </c>
    </row>
    <row r="20" spans="2:71" ht="16.5" customHeight="1">
      <c r="B20" s="26"/>
      <c r="C20" s="27"/>
      <c r="D20" s="27"/>
      <c r="E20" s="325" t="s">
        <v>5</v>
      </c>
      <c r="F20" s="325"/>
      <c r="G20" s="325"/>
      <c r="H20" s="325"/>
      <c r="I20" s="325"/>
      <c r="J20" s="325"/>
      <c r="K20" s="325"/>
      <c r="L20" s="325"/>
      <c r="M20" s="325"/>
      <c r="N20" s="325"/>
      <c r="O20" s="325"/>
      <c r="P20" s="325"/>
      <c r="Q20" s="325"/>
      <c r="R20" s="325"/>
      <c r="S20" s="325"/>
      <c r="T20" s="325"/>
      <c r="U20" s="325"/>
      <c r="V20" s="325"/>
      <c r="W20" s="325"/>
      <c r="X20" s="325"/>
      <c r="Y20" s="325"/>
      <c r="Z20" s="325"/>
      <c r="AA20" s="325"/>
      <c r="AB20" s="325"/>
      <c r="AC20" s="325"/>
      <c r="AD20" s="325"/>
      <c r="AE20" s="325"/>
      <c r="AF20" s="325"/>
      <c r="AG20" s="325"/>
      <c r="AH20" s="325"/>
      <c r="AI20" s="325"/>
      <c r="AJ20" s="325"/>
      <c r="AK20" s="325"/>
      <c r="AL20" s="325"/>
      <c r="AM20" s="325"/>
      <c r="AN20" s="325"/>
      <c r="AO20" s="27"/>
      <c r="AP20" s="27"/>
      <c r="AQ20" s="29"/>
      <c r="BE20" s="319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9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9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26">
        <f>ROUND(AG51,2)</f>
        <v>0</v>
      </c>
      <c r="AL23" s="327"/>
      <c r="AM23" s="327"/>
      <c r="AN23" s="327"/>
      <c r="AO23" s="327"/>
      <c r="AP23" s="40"/>
      <c r="AQ23" s="43"/>
      <c r="BE23" s="319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9"/>
    </row>
    <row r="25" spans="2:71" s="1" customFormat="1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28" t="s">
        <v>38</v>
      </c>
      <c r="M25" s="328"/>
      <c r="N25" s="328"/>
      <c r="O25" s="328"/>
      <c r="P25" s="40"/>
      <c r="Q25" s="40"/>
      <c r="R25" s="40"/>
      <c r="S25" s="40"/>
      <c r="T25" s="40"/>
      <c r="U25" s="40"/>
      <c r="V25" s="40"/>
      <c r="W25" s="328" t="s">
        <v>39</v>
      </c>
      <c r="X25" s="328"/>
      <c r="Y25" s="328"/>
      <c r="Z25" s="328"/>
      <c r="AA25" s="328"/>
      <c r="AB25" s="328"/>
      <c r="AC25" s="328"/>
      <c r="AD25" s="328"/>
      <c r="AE25" s="328"/>
      <c r="AF25" s="40"/>
      <c r="AG25" s="40"/>
      <c r="AH25" s="40"/>
      <c r="AI25" s="40"/>
      <c r="AJ25" s="40"/>
      <c r="AK25" s="328" t="s">
        <v>40</v>
      </c>
      <c r="AL25" s="328"/>
      <c r="AM25" s="328"/>
      <c r="AN25" s="328"/>
      <c r="AO25" s="328"/>
      <c r="AP25" s="40"/>
      <c r="AQ25" s="43"/>
      <c r="BE25" s="319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11">
        <v>0.21</v>
      </c>
      <c r="M26" s="312"/>
      <c r="N26" s="312"/>
      <c r="O26" s="312"/>
      <c r="P26" s="46"/>
      <c r="Q26" s="46"/>
      <c r="R26" s="46"/>
      <c r="S26" s="46"/>
      <c r="T26" s="46"/>
      <c r="U26" s="46"/>
      <c r="V26" s="46"/>
      <c r="W26" s="313">
        <f>ROUND(AZ51,2)</f>
        <v>0</v>
      </c>
      <c r="X26" s="312"/>
      <c r="Y26" s="312"/>
      <c r="Z26" s="312"/>
      <c r="AA26" s="312"/>
      <c r="AB26" s="312"/>
      <c r="AC26" s="312"/>
      <c r="AD26" s="312"/>
      <c r="AE26" s="312"/>
      <c r="AF26" s="46"/>
      <c r="AG26" s="46"/>
      <c r="AH26" s="46"/>
      <c r="AI26" s="46"/>
      <c r="AJ26" s="46"/>
      <c r="AK26" s="313">
        <f>ROUND(AV51,2)</f>
        <v>0</v>
      </c>
      <c r="AL26" s="312"/>
      <c r="AM26" s="312"/>
      <c r="AN26" s="312"/>
      <c r="AO26" s="312"/>
      <c r="AP26" s="46"/>
      <c r="AQ26" s="48"/>
      <c r="BE26" s="319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11">
        <v>0.15</v>
      </c>
      <c r="M27" s="312"/>
      <c r="N27" s="312"/>
      <c r="O27" s="312"/>
      <c r="P27" s="46"/>
      <c r="Q27" s="46"/>
      <c r="R27" s="46"/>
      <c r="S27" s="46"/>
      <c r="T27" s="46"/>
      <c r="U27" s="46"/>
      <c r="V27" s="46"/>
      <c r="W27" s="313">
        <f>ROUND(BA51,2)</f>
        <v>0</v>
      </c>
      <c r="X27" s="312"/>
      <c r="Y27" s="312"/>
      <c r="Z27" s="312"/>
      <c r="AA27" s="312"/>
      <c r="AB27" s="312"/>
      <c r="AC27" s="312"/>
      <c r="AD27" s="312"/>
      <c r="AE27" s="312"/>
      <c r="AF27" s="46"/>
      <c r="AG27" s="46"/>
      <c r="AH27" s="46"/>
      <c r="AI27" s="46"/>
      <c r="AJ27" s="46"/>
      <c r="AK27" s="313">
        <f>ROUND(AW51,2)</f>
        <v>0</v>
      </c>
      <c r="AL27" s="312"/>
      <c r="AM27" s="312"/>
      <c r="AN27" s="312"/>
      <c r="AO27" s="312"/>
      <c r="AP27" s="46"/>
      <c r="AQ27" s="48"/>
      <c r="BE27" s="319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11">
        <v>0.21</v>
      </c>
      <c r="M28" s="312"/>
      <c r="N28" s="312"/>
      <c r="O28" s="312"/>
      <c r="P28" s="46"/>
      <c r="Q28" s="46"/>
      <c r="R28" s="46"/>
      <c r="S28" s="46"/>
      <c r="T28" s="46"/>
      <c r="U28" s="46"/>
      <c r="V28" s="46"/>
      <c r="W28" s="313">
        <f>ROUND(BB51,2)</f>
        <v>0</v>
      </c>
      <c r="X28" s="312"/>
      <c r="Y28" s="312"/>
      <c r="Z28" s="312"/>
      <c r="AA28" s="312"/>
      <c r="AB28" s="312"/>
      <c r="AC28" s="312"/>
      <c r="AD28" s="312"/>
      <c r="AE28" s="312"/>
      <c r="AF28" s="46"/>
      <c r="AG28" s="46"/>
      <c r="AH28" s="46"/>
      <c r="AI28" s="46"/>
      <c r="AJ28" s="46"/>
      <c r="AK28" s="313">
        <v>0</v>
      </c>
      <c r="AL28" s="312"/>
      <c r="AM28" s="312"/>
      <c r="AN28" s="312"/>
      <c r="AO28" s="312"/>
      <c r="AP28" s="46"/>
      <c r="AQ28" s="48"/>
      <c r="BE28" s="319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11">
        <v>0.15</v>
      </c>
      <c r="M29" s="312"/>
      <c r="N29" s="312"/>
      <c r="O29" s="312"/>
      <c r="P29" s="46"/>
      <c r="Q29" s="46"/>
      <c r="R29" s="46"/>
      <c r="S29" s="46"/>
      <c r="T29" s="46"/>
      <c r="U29" s="46"/>
      <c r="V29" s="46"/>
      <c r="W29" s="313">
        <f>ROUND(BC51,2)</f>
        <v>0</v>
      </c>
      <c r="X29" s="312"/>
      <c r="Y29" s="312"/>
      <c r="Z29" s="312"/>
      <c r="AA29" s="312"/>
      <c r="AB29" s="312"/>
      <c r="AC29" s="312"/>
      <c r="AD29" s="312"/>
      <c r="AE29" s="312"/>
      <c r="AF29" s="46"/>
      <c r="AG29" s="46"/>
      <c r="AH29" s="46"/>
      <c r="AI29" s="46"/>
      <c r="AJ29" s="46"/>
      <c r="AK29" s="313">
        <v>0</v>
      </c>
      <c r="AL29" s="312"/>
      <c r="AM29" s="312"/>
      <c r="AN29" s="312"/>
      <c r="AO29" s="312"/>
      <c r="AP29" s="46"/>
      <c r="AQ29" s="48"/>
      <c r="BE29" s="319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11">
        <v>0</v>
      </c>
      <c r="M30" s="312"/>
      <c r="N30" s="312"/>
      <c r="O30" s="312"/>
      <c r="P30" s="46"/>
      <c r="Q30" s="46"/>
      <c r="R30" s="46"/>
      <c r="S30" s="46"/>
      <c r="T30" s="46"/>
      <c r="U30" s="46"/>
      <c r="V30" s="46"/>
      <c r="W30" s="313">
        <f>ROUND(BD51,2)</f>
        <v>0</v>
      </c>
      <c r="X30" s="312"/>
      <c r="Y30" s="312"/>
      <c r="Z30" s="312"/>
      <c r="AA30" s="312"/>
      <c r="AB30" s="312"/>
      <c r="AC30" s="312"/>
      <c r="AD30" s="312"/>
      <c r="AE30" s="312"/>
      <c r="AF30" s="46"/>
      <c r="AG30" s="46"/>
      <c r="AH30" s="46"/>
      <c r="AI30" s="46"/>
      <c r="AJ30" s="46"/>
      <c r="AK30" s="313">
        <v>0</v>
      </c>
      <c r="AL30" s="312"/>
      <c r="AM30" s="312"/>
      <c r="AN30" s="312"/>
      <c r="AO30" s="312"/>
      <c r="AP30" s="46"/>
      <c r="AQ30" s="48"/>
      <c r="BE30" s="319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9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14" t="s">
        <v>49</v>
      </c>
      <c r="Y32" s="315"/>
      <c r="Z32" s="315"/>
      <c r="AA32" s="315"/>
      <c r="AB32" s="315"/>
      <c r="AC32" s="51"/>
      <c r="AD32" s="51"/>
      <c r="AE32" s="51"/>
      <c r="AF32" s="51"/>
      <c r="AG32" s="51"/>
      <c r="AH32" s="51"/>
      <c r="AI32" s="51"/>
      <c r="AJ32" s="51"/>
      <c r="AK32" s="316">
        <f>SUM(AK23:AK30)</f>
        <v>0</v>
      </c>
      <c r="AL32" s="315"/>
      <c r="AM32" s="315"/>
      <c r="AN32" s="315"/>
      <c r="AO32" s="317"/>
      <c r="AP32" s="49"/>
      <c r="AQ32" s="53"/>
      <c r="BE32" s="319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>
      <c r="B39" s="39"/>
      <c r="C39" s="59" t="s">
        <v>50</v>
      </c>
      <c r="AR39" s="39"/>
    </row>
    <row r="40" spans="2:56" s="1" customFormat="1" ht="6.95" customHeight="1">
      <c r="B40" s="39"/>
      <c r="AR40" s="39"/>
    </row>
    <row r="41" spans="2:56" s="3" customFormat="1" ht="14.45" customHeight="1">
      <c r="B41" s="60"/>
      <c r="C41" s="61" t="s">
        <v>16</v>
      </c>
      <c r="L41" s="3" t="str">
        <f>K5</f>
        <v>171208</v>
      </c>
      <c r="AR41" s="60"/>
    </row>
    <row r="42" spans="2:56" s="4" customFormat="1" ht="36.950000000000003" customHeight="1">
      <c r="B42" s="62"/>
      <c r="C42" s="63" t="s">
        <v>19</v>
      </c>
      <c r="L42" s="299" t="str">
        <f>K6</f>
        <v>Rozšíření projektu DUR a zpracování DSP stoky dešťové kanalizace</v>
      </c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0"/>
      <c r="AO42" s="300"/>
      <c r="AR42" s="62"/>
    </row>
    <row r="43" spans="2:56" s="1" customFormat="1" ht="6.95" customHeight="1">
      <c r="B43" s="39"/>
      <c r="AR43" s="39"/>
    </row>
    <row r="44" spans="2:56" s="1" customFormat="1" ht="15">
      <c r="B44" s="39"/>
      <c r="C44" s="61" t="s">
        <v>23</v>
      </c>
      <c r="L44" s="64" t="str">
        <f>IF(K8="","",K8)</f>
        <v>Nymburk</v>
      </c>
      <c r="AI44" s="61" t="s">
        <v>25</v>
      </c>
      <c r="AM44" s="301" t="str">
        <f>IF(AN8= "","",AN8)</f>
        <v>8. 12. 2017</v>
      </c>
      <c r="AN44" s="301"/>
      <c r="AR44" s="39"/>
    </row>
    <row r="45" spans="2:56" s="1" customFormat="1" ht="6.95" customHeight="1">
      <c r="B45" s="39"/>
      <c r="AR45" s="39"/>
    </row>
    <row r="46" spans="2:56" s="1" customFormat="1" ht="15">
      <c r="B46" s="39"/>
      <c r="C46" s="61" t="s">
        <v>27</v>
      </c>
      <c r="L46" s="3" t="str">
        <f>IF(E11= "","",E11)</f>
        <v>Město Nymburk, Náměstí Přemyslovců 163</v>
      </c>
      <c r="AI46" s="61" t="s">
        <v>33</v>
      </c>
      <c r="AM46" s="302" t="str">
        <f>IF(E17="","",E17)</f>
        <v>Sanit Studio, s.r.o., Jižní 870, 500 03 HK</v>
      </c>
      <c r="AN46" s="302"/>
      <c r="AO46" s="302"/>
      <c r="AP46" s="302"/>
      <c r="AR46" s="39"/>
      <c r="AS46" s="303" t="s">
        <v>51</v>
      </c>
      <c r="AT46" s="304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>
      <c r="B47" s="39"/>
      <c r="C47" s="61" t="s">
        <v>31</v>
      </c>
      <c r="L47" s="3" t="str">
        <f>IF(E14= "Vyplň údaj","",E14)</f>
        <v/>
      </c>
      <c r="AR47" s="39"/>
      <c r="AS47" s="305"/>
      <c r="AT47" s="306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>
      <c r="B48" s="39"/>
      <c r="AR48" s="39"/>
      <c r="AS48" s="305"/>
      <c r="AT48" s="306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>
      <c r="B49" s="39"/>
      <c r="C49" s="307" t="s">
        <v>52</v>
      </c>
      <c r="D49" s="308"/>
      <c r="E49" s="308"/>
      <c r="F49" s="308"/>
      <c r="G49" s="308"/>
      <c r="H49" s="69"/>
      <c r="I49" s="309" t="s">
        <v>53</v>
      </c>
      <c r="J49" s="308"/>
      <c r="K49" s="308"/>
      <c r="L49" s="308"/>
      <c r="M49" s="308"/>
      <c r="N49" s="308"/>
      <c r="O49" s="308"/>
      <c r="P49" s="308"/>
      <c r="Q49" s="308"/>
      <c r="R49" s="308"/>
      <c r="S49" s="308"/>
      <c r="T49" s="308"/>
      <c r="U49" s="308"/>
      <c r="V49" s="308"/>
      <c r="W49" s="308"/>
      <c r="X49" s="308"/>
      <c r="Y49" s="308"/>
      <c r="Z49" s="308"/>
      <c r="AA49" s="308"/>
      <c r="AB49" s="308"/>
      <c r="AC49" s="308"/>
      <c r="AD49" s="308"/>
      <c r="AE49" s="308"/>
      <c r="AF49" s="308"/>
      <c r="AG49" s="310" t="s">
        <v>54</v>
      </c>
      <c r="AH49" s="308"/>
      <c r="AI49" s="308"/>
      <c r="AJ49" s="308"/>
      <c r="AK49" s="308"/>
      <c r="AL49" s="308"/>
      <c r="AM49" s="308"/>
      <c r="AN49" s="309" t="s">
        <v>55</v>
      </c>
      <c r="AO49" s="308"/>
      <c r="AP49" s="308"/>
      <c r="AQ49" s="70" t="s">
        <v>56</v>
      </c>
      <c r="AR49" s="39"/>
      <c r="AS49" s="71" t="s">
        <v>57</v>
      </c>
      <c r="AT49" s="72" t="s">
        <v>58</v>
      </c>
      <c r="AU49" s="72" t="s">
        <v>59</v>
      </c>
      <c r="AV49" s="72" t="s">
        <v>60</v>
      </c>
      <c r="AW49" s="72" t="s">
        <v>61</v>
      </c>
      <c r="AX49" s="72" t="s">
        <v>62</v>
      </c>
      <c r="AY49" s="72" t="s">
        <v>63</v>
      </c>
      <c r="AZ49" s="72" t="s">
        <v>64</v>
      </c>
      <c r="BA49" s="72" t="s">
        <v>65</v>
      </c>
      <c r="BB49" s="72" t="s">
        <v>66</v>
      </c>
      <c r="BC49" s="72" t="s">
        <v>67</v>
      </c>
      <c r="BD49" s="73" t="s">
        <v>68</v>
      </c>
    </row>
    <row r="50" spans="1:91" s="1" customFormat="1" ht="10.9" customHeight="1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>
      <c r="B51" s="62"/>
      <c r="C51" s="75" t="s">
        <v>69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297">
        <f>ROUND(AG52,2)</f>
        <v>0</v>
      </c>
      <c r="AH51" s="297"/>
      <c r="AI51" s="297"/>
      <c r="AJ51" s="297"/>
      <c r="AK51" s="297"/>
      <c r="AL51" s="297"/>
      <c r="AM51" s="297"/>
      <c r="AN51" s="298">
        <f>SUM(AG51,AT51)</f>
        <v>0</v>
      </c>
      <c r="AO51" s="298"/>
      <c r="AP51" s="298"/>
      <c r="AQ51" s="77" t="s">
        <v>5</v>
      </c>
      <c r="AR51" s="62"/>
      <c r="AS51" s="78">
        <f>ROUND(AS52,2)</f>
        <v>0</v>
      </c>
      <c r="AT51" s="79">
        <f>ROUND(SUM(AV51:AW51),2)</f>
        <v>0</v>
      </c>
      <c r="AU51" s="80">
        <f>ROUND(AU52,5)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ROUND(AZ52,2)</f>
        <v>0</v>
      </c>
      <c r="BA51" s="79">
        <f>ROUND(BA52,2)</f>
        <v>0</v>
      </c>
      <c r="BB51" s="79">
        <f>ROUND(BB52,2)</f>
        <v>0</v>
      </c>
      <c r="BC51" s="79">
        <f>ROUND(BC52,2)</f>
        <v>0</v>
      </c>
      <c r="BD51" s="81">
        <f>ROUND(BD52,2)</f>
        <v>0</v>
      </c>
      <c r="BS51" s="63" t="s">
        <v>70</v>
      </c>
      <c r="BT51" s="63" t="s">
        <v>71</v>
      </c>
      <c r="BU51" s="82" t="s">
        <v>72</v>
      </c>
      <c r="BV51" s="63" t="s">
        <v>73</v>
      </c>
      <c r="BW51" s="63" t="s">
        <v>7</v>
      </c>
      <c r="BX51" s="63" t="s">
        <v>74</v>
      </c>
      <c r="CL51" s="63" t="s">
        <v>5</v>
      </c>
    </row>
    <row r="52" spans="1:91" s="5" customFormat="1" ht="16.5" customHeight="1">
      <c r="A52" s="83" t="s">
        <v>75</v>
      </c>
      <c r="B52" s="84"/>
      <c r="C52" s="85"/>
      <c r="D52" s="296" t="s">
        <v>76</v>
      </c>
      <c r="E52" s="296"/>
      <c r="F52" s="296"/>
      <c r="G52" s="296"/>
      <c r="H52" s="296"/>
      <c r="I52" s="86"/>
      <c r="J52" s="296" t="s">
        <v>77</v>
      </c>
      <c r="K52" s="296"/>
      <c r="L52" s="296"/>
      <c r="M52" s="296"/>
      <c r="N52" s="296"/>
      <c r="O52" s="296"/>
      <c r="P52" s="296"/>
      <c r="Q52" s="296"/>
      <c r="R52" s="296"/>
      <c r="S52" s="296"/>
      <c r="T52" s="296"/>
      <c r="U52" s="296"/>
      <c r="V52" s="296"/>
      <c r="W52" s="296"/>
      <c r="X52" s="296"/>
      <c r="Y52" s="296"/>
      <c r="Z52" s="296"/>
      <c r="AA52" s="296"/>
      <c r="AB52" s="296"/>
      <c r="AC52" s="296"/>
      <c r="AD52" s="296"/>
      <c r="AE52" s="296"/>
      <c r="AF52" s="296"/>
      <c r="AG52" s="294">
        <f>'IO 01a - Venkovní kanalizace'!J27</f>
        <v>0</v>
      </c>
      <c r="AH52" s="295"/>
      <c r="AI52" s="295"/>
      <c r="AJ52" s="295"/>
      <c r="AK52" s="295"/>
      <c r="AL52" s="295"/>
      <c r="AM52" s="295"/>
      <c r="AN52" s="294">
        <f>SUM(AG52,AT52)</f>
        <v>0</v>
      </c>
      <c r="AO52" s="295"/>
      <c r="AP52" s="295"/>
      <c r="AQ52" s="87" t="s">
        <v>78</v>
      </c>
      <c r="AR52" s="84"/>
      <c r="AS52" s="88">
        <v>0</v>
      </c>
      <c r="AT52" s="89">
        <f>ROUND(SUM(AV52:AW52),2)</f>
        <v>0</v>
      </c>
      <c r="AU52" s="90">
        <f>'IO 01a - Venkovní kanalizace'!P85</f>
        <v>0</v>
      </c>
      <c r="AV52" s="89">
        <f>'IO 01a - Venkovní kanalizace'!J30</f>
        <v>0</v>
      </c>
      <c r="AW52" s="89">
        <f>'IO 01a - Venkovní kanalizace'!J31</f>
        <v>0</v>
      </c>
      <c r="AX52" s="89">
        <f>'IO 01a - Venkovní kanalizace'!J32</f>
        <v>0</v>
      </c>
      <c r="AY52" s="89">
        <f>'IO 01a - Venkovní kanalizace'!J33</f>
        <v>0</v>
      </c>
      <c r="AZ52" s="89">
        <f>'IO 01a - Venkovní kanalizace'!F30</f>
        <v>0</v>
      </c>
      <c r="BA52" s="89">
        <f>'IO 01a - Venkovní kanalizace'!F31</f>
        <v>0</v>
      </c>
      <c r="BB52" s="89">
        <f>'IO 01a - Venkovní kanalizace'!F32</f>
        <v>0</v>
      </c>
      <c r="BC52" s="89">
        <f>'IO 01a - Venkovní kanalizace'!F33</f>
        <v>0</v>
      </c>
      <c r="BD52" s="91">
        <f>'IO 01a - Venkovní kanalizace'!F34</f>
        <v>0</v>
      </c>
      <c r="BT52" s="92" t="s">
        <v>79</v>
      </c>
      <c r="BV52" s="92" t="s">
        <v>73</v>
      </c>
      <c r="BW52" s="92" t="s">
        <v>80</v>
      </c>
      <c r="BX52" s="92" t="s">
        <v>7</v>
      </c>
      <c r="CL52" s="92" t="s">
        <v>5</v>
      </c>
      <c r="CM52" s="92" t="s">
        <v>81</v>
      </c>
    </row>
    <row r="53" spans="1:91" s="1" customFormat="1" ht="30" customHeight="1">
      <c r="B53" s="39"/>
      <c r="AR53" s="39"/>
    </row>
    <row r="54" spans="1:91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39"/>
    </row>
  </sheetData>
  <mergeCells count="41">
    <mergeCell ref="W27:AE27"/>
    <mergeCell ref="AK27:AO27"/>
    <mergeCell ref="L28: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AK32:AO32"/>
    <mergeCell ref="W28:AE28"/>
    <mergeCell ref="AK28:AO28"/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IO 01a - Venkovní kanalizace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39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9"/>
      <c r="B1" s="94"/>
      <c r="C1" s="94"/>
      <c r="D1" s="95" t="s">
        <v>1</v>
      </c>
      <c r="E1" s="94"/>
      <c r="F1" s="96" t="s">
        <v>82</v>
      </c>
      <c r="G1" s="333" t="s">
        <v>83</v>
      </c>
      <c r="H1" s="333"/>
      <c r="I1" s="97"/>
      <c r="J1" s="96" t="s">
        <v>84</v>
      </c>
      <c r="K1" s="95" t="s">
        <v>85</v>
      </c>
      <c r="L1" s="96" t="s">
        <v>86</v>
      </c>
      <c r="M1" s="96"/>
      <c r="N1" s="96"/>
      <c r="O1" s="96"/>
      <c r="P1" s="96"/>
      <c r="Q1" s="96"/>
      <c r="R1" s="96"/>
      <c r="S1" s="96"/>
      <c r="T1" s="96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292" t="s">
        <v>8</v>
      </c>
      <c r="M2" s="293"/>
      <c r="N2" s="293"/>
      <c r="O2" s="293"/>
      <c r="P2" s="293"/>
      <c r="Q2" s="293"/>
      <c r="R2" s="293"/>
      <c r="S2" s="293"/>
      <c r="T2" s="293"/>
      <c r="U2" s="293"/>
      <c r="V2" s="293"/>
      <c r="AT2" s="22" t="s">
        <v>80</v>
      </c>
    </row>
    <row r="3" spans="1:70" ht="6.95" customHeight="1">
      <c r="B3" s="23"/>
      <c r="C3" s="24"/>
      <c r="D3" s="24"/>
      <c r="E3" s="24"/>
      <c r="F3" s="24"/>
      <c r="G3" s="24"/>
      <c r="H3" s="24"/>
      <c r="I3" s="98"/>
      <c r="J3" s="24"/>
      <c r="K3" s="25"/>
      <c r="AT3" s="22" t="s">
        <v>81</v>
      </c>
    </row>
    <row r="4" spans="1:70" ht="36.950000000000003" customHeight="1">
      <c r="B4" s="26"/>
      <c r="C4" s="27"/>
      <c r="D4" s="28" t="s">
        <v>87</v>
      </c>
      <c r="E4" s="27"/>
      <c r="F4" s="27"/>
      <c r="G4" s="27"/>
      <c r="H4" s="27"/>
      <c r="I4" s="99"/>
      <c r="J4" s="27"/>
      <c r="K4" s="29"/>
      <c r="M4" s="30" t="s">
        <v>13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99"/>
      <c r="J5" s="27"/>
      <c r="K5" s="29"/>
    </row>
    <row r="6" spans="1:70" ht="15">
      <c r="B6" s="26"/>
      <c r="C6" s="27"/>
      <c r="D6" s="35" t="s">
        <v>19</v>
      </c>
      <c r="E6" s="27"/>
      <c r="F6" s="27"/>
      <c r="G6" s="27"/>
      <c r="H6" s="27"/>
      <c r="I6" s="99"/>
      <c r="J6" s="27"/>
      <c r="K6" s="29"/>
    </row>
    <row r="7" spans="1:70" ht="16.5" customHeight="1">
      <c r="B7" s="26"/>
      <c r="C7" s="27"/>
      <c r="D7" s="27"/>
      <c r="E7" s="334" t="str">
        <f>'Rekapitulace stavby'!K6</f>
        <v>Rozšíření projektu DUR a zpracování DSP stoky dešťové kanalizace</v>
      </c>
      <c r="F7" s="335"/>
      <c r="G7" s="335"/>
      <c r="H7" s="335"/>
      <c r="I7" s="99"/>
      <c r="J7" s="27"/>
      <c r="K7" s="29"/>
    </row>
    <row r="8" spans="1:70" s="1" customFormat="1" ht="15">
      <c r="B8" s="39"/>
      <c r="C8" s="40"/>
      <c r="D8" s="35" t="s">
        <v>88</v>
      </c>
      <c r="E8" s="40"/>
      <c r="F8" s="40"/>
      <c r="G8" s="40"/>
      <c r="H8" s="40"/>
      <c r="I8" s="100"/>
      <c r="J8" s="40"/>
      <c r="K8" s="43"/>
    </row>
    <row r="9" spans="1:70" s="1" customFormat="1" ht="36.950000000000003" customHeight="1">
      <c r="B9" s="39"/>
      <c r="C9" s="40"/>
      <c r="D9" s="40"/>
      <c r="E9" s="336" t="s">
        <v>89</v>
      </c>
      <c r="F9" s="337"/>
      <c r="G9" s="337"/>
      <c r="H9" s="337"/>
      <c r="I9" s="100"/>
      <c r="J9" s="40"/>
      <c r="K9" s="43"/>
    </row>
    <row r="10" spans="1:70" s="1" customFormat="1">
      <c r="B10" s="39"/>
      <c r="C10" s="40"/>
      <c r="D10" s="40"/>
      <c r="E10" s="40"/>
      <c r="F10" s="40"/>
      <c r="G10" s="40"/>
      <c r="H10" s="40"/>
      <c r="I10" s="100"/>
      <c r="J10" s="40"/>
      <c r="K10" s="43"/>
    </row>
    <row r="11" spans="1:70" s="1" customFormat="1" ht="14.45" customHeight="1">
      <c r="B11" s="39"/>
      <c r="C11" s="40"/>
      <c r="D11" s="35" t="s">
        <v>21</v>
      </c>
      <c r="E11" s="40"/>
      <c r="F11" s="33" t="s">
        <v>5</v>
      </c>
      <c r="G11" s="40"/>
      <c r="H11" s="40"/>
      <c r="I11" s="101" t="s">
        <v>22</v>
      </c>
      <c r="J11" s="33" t="s">
        <v>5</v>
      </c>
      <c r="K11" s="43"/>
    </row>
    <row r="12" spans="1:70" s="1" customFormat="1" ht="14.45" customHeight="1">
      <c r="B12" s="39"/>
      <c r="C12" s="40"/>
      <c r="D12" s="35" t="s">
        <v>23</v>
      </c>
      <c r="E12" s="40"/>
      <c r="F12" s="33" t="s">
        <v>24</v>
      </c>
      <c r="G12" s="40"/>
      <c r="H12" s="40"/>
      <c r="I12" s="101" t="s">
        <v>25</v>
      </c>
      <c r="J12" s="102" t="str">
        <f>'Rekapitulace stavby'!AN8</f>
        <v>8. 12. 2017</v>
      </c>
      <c r="K12" s="43"/>
    </row>
    <row r="13" spans="1:70" s="1" customFormat="1" ht="10.9" customHeight="1">
      <c r="B13" s="39"/>
      <c r="C13" s="40"/>
      <c r="D13" s="40"/>
      <c r="E13" s="40"/>
      <c r="F13" s="40"/>
      <c r="G13" s="40"/>
      <c r="H13" s="40"/>
      <c r="I13" s="100"/>
      <c r="J13" s="40"/>
      <c r="K13" s="43"/>
    </row>
    <row r="14" spans="1:70" s="1" customFormat="1" ht="14.45" customHeight="1">
      <c r="B14" s="39"/>
      <c r="C14" s="40"/>
      <c r="D14" s="35" t="s">
        <v>27</v>
      </c>
      <c r="E14" s="40"/>
      <c r="F14" s="40"/>
      <c r="G14" s="40"/>
      <c r="H14" s="40"/>
      <c r="I14" s="101" t="s">
        <v>28</v>
      </c>
      <c r="J14" s="33" t="s">
        <v>5</v>
      </c>
      <c r="K14" s="43"/>
    </row>
    <row r="15" spans="1:70" s="1" customFormat="1" ht="18" customHeight="1">
      <c r="B15" s="39"/>
      <c r="C15" s="40"/>
      <c r="D15" s="40"/>
      <c r="E15" s="33" t="s">
        <v>29</v>
      </c>
      <c r="F15" s="40"/>
      <c r="G15" s="40"/>
      <c r="H15" s="40"/>
      <c r="I15" s="101" t="s">
        <v>30</v>
      </c>
      <c r="J15" s="33" t="s">
        <v>5</v>
      </c>
      <c r="K15" s="43"/>
    </row>
    <row r="16" spans="1:70" s="1" customFormat="1" ht="6.95" customHeight="1">
      <c r="B16" s="39"/>
      <c r="C16" s="40"/>
      <c r="D16" s="40"/>
      <c r="E16" s="40"/>
      <c r="F16" s="40"/>
      <c r="G16" s="40"/>
      <c r="H16" s="40"/>
      <c r="I16" s="100"/>
      <c r="J16" s="40"/>
      <c r="K16" s="43"/>
    </row>
    <row r="17" spans="2:11" s="1" customFormat="1" ht="14.45" customHeight="1">
      <c r="B17" s="39"/>
      <c r="C17" s="40"/>
      <c r="D17" s="35" t="s">
        <v>31</v>
      </c>
      <c r="E17" s="40"/>
      <c r="F17" s="40"/>
      <c r="G17" s="40"/>
      <c r="H17" s="40"/>
      <c r="I17" s="101" t="s">
        <v>28</v>
      </c>
      <c r="J17" s="33" t="str">
        <f>IF('Rekapitulace stavby'!AN13="Vyplň údaj","",IF('Rekapitulace stavby'!AN13="","",'Rekapitulace stavby'!AN13))</f>
        <v/>
      </c>
      <c r="K17" s="43"/>
    </row>
    <row r="18" spans="2:11" s="1" customFormat="1" ht="18" customHeight="1">
      <c r="B18" s="39"/>
      <c r="C18" s="40"/>
      <c r="D18" s="40"/>
      <c r="E18" s="33" t="str">
        <f>IF('Rekapitulace stavby'!E14="Vyplň údaj","",IF('Rekapitulace stavby'!E14="","",'Rekapitulace stavby'!E14))</f>
        <v/>
      </c>
      <c r="F18" s="40"/>
      <c r="G18" s="40"/>
      <c r="H18" s="40"/>
      <c r="I18" s="101" t="s">
        <v>30</v>
      </c>
      <c r="J18" s="33" t="str">
        <f>IF('Rekapitulace stavby'!AN14="Vyplň údaj","",IF('Rekapitulace stavby'!AN14="","",'Rekapitulace stavby'!AN14))</f>
        <v/>
      </c>
      <c r="K18" s="43"/>
    </row>
    <row r="19" spans="2:11" s="1" customFormat="1" ht="6.95" customHeight="1">
      <c r="B19" s="39"/>
      <c r="C19" s="40"/>
      <c r="D19" s="40"/>
      <c r="E19" s="40"/>
      <c r="F19" s="40"/>
      <c r="G19" s="40"/>
      <c r="H19" s="40"/>
      <c r="I19" s="100"/>
      <c r="J19" s="40"/>
      <c r="K19" s="43"/>
    </row>
    <row r="20" spans="2:11" s="1" customFormat="1" ht="14.45" customHeight="1">
      <c r="B20" s="39"/>
      <c r="C20" s="40"/>
      <c r="D20" s="35" t="s">
        <v>33</v>
      </c>
      <c r="E20" s="40"/>
      <c r="F20" s="40"/>
      <c r="G20" s="40"/>
      <c r="H20" s="40"/>
      <c r="I20" s="101" t="s">
        <v>28</v>
      </c>
      <c r="J20" s="33" t="s">
        <v>5</v>
      </c>
      <c r="K20" s="43"/>
    </row>
    <row r="21" spans="2:11" s="1" customFormat="1" ht="18" customHeight="1">
      <c r="B21" s="39"/>
      <c r="C21" s="40"/>
      <c r="D21" s="40"/>
      <c r="E21" s="33" t="s">
        <v>34</v>
      </c>
      <c r="F21" s="40"/>
      <c r="G21" s="40"/>
      <c r="H21" s="40"/>
      <c r="I21" s="101" t="s">
        <v>30</v>
      </c>
      <c r="J21" s="33" t="s">
        <v>5</v>
      </c>
      <c r="K21" s="43"/>
    </row>
    <row r="22" spans="2:11" s="1" customFormat="1" ht="6.95" customHeight="1">
      <c r="B22" s="39"/>
      <c r="C22" s="40"/>
      <c r="D22" s="40"/>
      <c r="E22" s="40"/>
      <c r="F22" s="40"/>
      <c r="G22" s="40"/>
      <c r="H22" s="40"/>
      <c r="I22" s="100"/>
      <c r="J22" s="40"/>
      <c r="K22" s="43"/>
    </row>
    <row r="23" spans="2:11" s="1" customFormat="1" ht="14.45" customHeight="1">
      <c r="B23" s="39"/>
      <c r="C23" s="40"/>
      <c r="D23" s="35" t="s">
        <v>36</v>
      </c>
      <c r="E23" s="40"/>
      <c r="F23" s="40"/>
      <c r="G23" s="40"/>
      <c r="H23" s="40"/>
      <c r="I23" s="100"/>
      <c r="J23" s="40"/>
      <c r="K23" s="43"/>
    </row>
    <row r="24" spans="2:11" s="6" customFormat="1" ht="16.5" customHeight="1">
      <c r="B24" s="103"/>
      <c r="C24" s="104"/>
      <c r="D24" s="104"/>
      <c r="E24" s="325" t="s">
        <v>5</v>
      </c>
      <c r="F24" s="325"/>
      <c r="G24" s="325"/>
      <c r="H24" s="325"/>
      <c r="I24" s="105"/>
      <c r="J24" s="104"/>
      <c r="K24" s="106"/>
    </row>
    <row r="25" spans="2:11" s="1" customFormat="1" ht="6.95" customHeight="1">
      <c r="B25" s="39"/>
      <c r="C25" s="40"/>
      <c r="D25" s="40"/>
      <c r="E25" s="40"/>
      <c r="F25" s="40"/>
      <c r="G25" s="40"/>
      <c r="H25" s="40"/>
      <c r="I25" s="100"/>
      <c r="J25" s="40"/>
      <c r="K25" s="43"/>
    </row>
    <row r="26" spans="2:11" s="1" customFormat="1" ht="6.95" customHeight="1">
      <c r="B26" s="39"/>
      <c r="C26" s="40"/>
      <c r="D26" s="66"/>
      <c r="E26" s="66"/>
      <c r="F26" s="66"/>
      <c r="G26" s="66"/>
      <c r="H26" s="66"/>
      <c r="I26" s="107"/>
      <c r="J26" s="66"/>
      <c r="K26" s="108"/>
    </row>
    <row r="27" spans="2:11" s="1" customFormat="1" ht="25.35" customHeight="1">
      <c r="B27" s="39"/>
      <c r="C27" s="40"/>
      <c r="D27" s="109" t="s">
        <v>37</v>
      </c>
      <c r="E27" s="40"/>
      <c r="F27" s="40"/>
      <c r="G27" s="40"/>
      <c r="H27" s="40"/>
      <c r="I27" s="100"/>
      <c r="J27" s="110">
        <f>ROUND(J85,2)</f>
        <v>0</v>
      </c>
      <c r="K27" s="43"/>
    </row>
    <row r="28" spans="2:11" s="1" customFormat="1" ht="6.95" customHeight="1">
      <c r="B28" s="39"/>
      <c r="C28" s="40"/>
      <c r="D28" s="66"/>
      <c r="E28" s="66"/>
      <c r="F28" s="66"/>
      <c r="G28" s="66"/>
      <c r="H28" s="66"/>
      <c r="I28" s="107"/>
      <c r="J28" s="66"/>
      <c r="K28" s="108"/>
    </row>
    <row r="29" spans="2:11" s="1" customFormat="1" ht="14.45" customHeight="1">
      <c r="B29" s="39"/>
      <c r="C29" s="40"/>
      <c r="D29" s="40"/>
      <c r="E29" s="40"/>
      <c r="F29" s="44" t="s">
        <v>39</v>
      </c>
      <c r="G29" s="40"/>
      <c r="H29" s="40"/>
      <c r="I29" s="111" t="s">
        <v>38</v>
      </c>
      <c r="J29" s="44" t="s">
        <v>40</v>
      </c>
      <c r="K29" s="43"/>
    </row>
    <row r="30" spans="2:11" s="1" customFormat="1" ht="14.45" customHeight="1">
      <c r="B30" s="39"/>
      <c r="C30" s="40"/>
      <c r="D30" s="47" t="s">
        <v>41</v>
      </c>
      <c r="E30" s="47" t="s">
        <v>42</v>
      </c>
      <c r="F30" s="112">
        <f>ROUND(SUM(BE85:BE1392), 2)</f>
        <v>0</v>
      </c>
      <c r="G30" s="40"/>
      <c r="H30" s="40"/>
      <c r="I30" s="113">
        <v>0.21</v>
      </c>
      <c r="J30" s="112">
        <f>ROUND(ROUND((SUM(BE85:BE1392)), 2)*I30, 2)</f>
        <v>0</v>
      </c>
      <c r="K30" s="43"/>
    </row>
    <row r="31" spans="2:11" s="1" customFormat="1" ht="14.45" customHeight="1">
      <c r="B31" s="39"/>
      <c r="C31" s="40"/>
      <c r="D31" s="40"/>
      <c r="E31" s="47" t="s">
        <v>43</v>
      </c>
      <c r="F31" s="112">
        <f>ROUND(SUM(BF85:BF1392), 2)</f>
        <v>0</v>
      </c>
      <c r="G31" s="40"/>
      <c r="H31" s="40"/>
      <c r="I31" s="113">
        <v>0.15</v>
      </c>
      <c r="J31" s="112">
        <f>ROUND(ROUND((SUM(BF85:BF1392)), 2)*I31, 2)</f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44</v>
      </c>
      <c r="F32" s="112">
        <f>ROUND(SUM(BG85:BG1392), 2)</f>
        <v>0</v>
      </c>
      <c r="G32" s="40"/>
      <c r="H32" s="40"/>
      <c r="I32" s="113">
        <v>0.21</v>
      </c>
      <c r="J32" s="112">
        <v>0</v>
      </c>
      <c r="K32" s="43"/>
    </row>
    <row r="33" spans="2:11" s="1" customFormat="1" ht="14.45" hidden="1" customHeight="1">
      <c r="B33" s="39"/>
      <c r="C33" s="40"/>
      <c r="D33" s="40"/>
      <c r="E33" s="47" t="s">
        <v>45</v>
      </c>
      <c r="F33" s="112">
        <f>ROUND(SUM(BH85:BH1392), 2)</f>
        <v>0</v>
      </c>
      <c r="G33" s="40"/>
      <c r="H33" s="40"/>
      <c r="I33" s="113">
        <v>0.15</v>
      </c>
      <c r="J33" s="112">
        <v>0</v>
      </c>
      <c r="K33" s="43"/>
    </row>
    <row r="34" spans="2:11" s="1" customFormat="1" ht="14.45" hidden="1" customHeight="1">
      <c r="B34" s="39"/>
      <c r="C34" s="40"/>
      <c r="D34" s="40"/>
      <c r="E34" s="47" t="s">
        <v>46</v>
      </c>
      <c r="F34" s="112">
        <f>ROUND(SUM(BI85:BI1392), 2)</f>
        <v>0</v>
      </c>
      <c r="G34" s="40"/>
      <c r="H34" s="40"/>
      <c r="I34" s="113">
        <v>0</v>
      </c>
      <c r="J34" s="112">
        <v>0</v>
      </c>
      <c r="K34" s="43"/>
    </row>
    <row r="35" spans="2:11" s="1" customFormat="1" ht="6.95" customHeight="1">
      <c r="B35" s="39"/>
      <c r="C35" s="40"/>
      <c r="D35" s="40"/>
      <c r="E35" s="40"/>
      <c r="F35" s="40"/>
      <c r="G35" s="40"/>
      <c r="H35" s="40"/>
      <c r="I35" s="100"/>
      <c r="J35" s="40"/>
      <c r="K35" s="43"/>
    </row>
    <row r="36" spans="2:11" s="1" customFormat="1" ht="25.35" customHeight="1">
      <c r="B36" s="39"/>
      <c r="C36" s="114"/>
      <c r="D36" s="115" t="s">
        <v>47</v>
      </c>
      <c r="E36" s="69"/>
      <c r="F36" s="69"/>
      <c r="G36" s="116" t="s">
        <v>48</v>
      </c>
      <c r="H36" s="117" t="s">
        <v>49</v>
      </c>
      <c r="I36" s="118"/>
      <c r="J36" s="119">
        <f>SUM(J27:J34)</f>
        <v>0</v>
      </c>
      <c r="K36" s="120"/>
    </row>
    <row r="37" spans="2:11" s="1" customFormat="1" ht="14.45" customHeight="1">
      <c r="B37" s="54"/>
      <c r="C37" s="55"/>
      <c r="D37" s="55"/>
      <c r="E37" s="55"/>
      <c r="F37" s="55"/>
      <c r="G37" s="55"/>
      <c r="H37" s="55"/>
      <c r="I37" s="121"/>
      <c r="J37" s="55"/>
      <c r="K37" s="56"/>
    </row>
    <row r="41" spans="2:11" s="1" customFormat="1" ht="6.95" customHeight="1">
      <c r="B41" s="57"/>
      <c r="C41" s="58"/>
      <c r="D41" s="58"/>
      <c r="E41" s="58"/>
      <c r="F41" s="58"/>
      <c r="G41" s="58"/>
      <c r="H41" s="58"/>
      <c r="I41" s="122"/>
      <c r="J41" s="58"/>
      <c r="K41" s="123"/>
    </row>
    <row r="42" spans="2:11" s="1" customFormat="1" ht="36.950000000000003" customHeight="1">
      <c r="B42" s="39"/>
      <c r="C42" s="28" t="s">
        <v>90</v>
      </c>
      <c r="D42" s="40"/>
      <c r="E42" s="40"/>
      <c r="F42" s="40"/>
      <c r="G42" s="40"/>
      <c r="H42" s="40"/>
      <c r="I42" s="100"/>
      <c r="J42" s="40"/>
      <c r="K42" s="43"/>
    </row>
    <row r="43" spans="2:11" s="1" customFormat="1" ht="6.95" customHeight="1">
      <c r="B43" s="39"/>
      <c r="C43" s="40"/>
      <c r="D43" s="40"/>
      <c r="E43" s="40"/>
      <c r="F43" s="40"/>
      <c r="G43" s="40"/>
      <c r="H43" s="40"/>
      <c r="I43" s="100"/>
      <c r="J43" s="40"/>
      <c r="K43" s="43"/>
    </row>
    <row r="44" spans="2:11" s="1" customFormat="1" ht="14.45" customHeight="1">
      <c r="B44" s="39"/>
      <c r="C44" s="35" t="s">
        <v>19</v>
      </c>
      <c r="D44" s="40"/>
      <c r="E44" s="40"/>
      <c r="F44" s="40"/>
      <c r="G44" s="40"/>
      <c r="H44" s="40"/>
      <c r="I44" s="100"/>
      <c r="J44" s="40"/>
      <c r="K44" s="43"/>
    </row>
    <row r="45" spans="2:11" s="1" customFormat="1" ht="16.5" customHeight="1">
      <c r="B45" s="39"/>
      <c r="C45" s="40"/>
      <c r="D45" s="40"/>
      <c r="E45" s="334" t="str">
        <f>E7</f>
        <v>Rozšíření projektu DUR a zpracování DSP stoky dešťové kanalizace</v>
      </c>
      <c r="F45" s="335"/>
      <c r="G45" s="335"/>
      <c r="H45" s="335"/>
      <c r="I45" s="100"/>
      <c r="J45" s="40"/>
      <c r="K45" s="43"/>
    </row>
    <row r="46" spans="2:11" s="1" customFormat="1" ht="14.45" customHeight="1">
      <c r="B46" s="39"/>
      <c r="C46" s="35" t="s">
        <v>88</v>
      </c>
      <c r="D46" s="40"/>
      <c r="E46" s="40"/>
      <c r="F46" s="40"/>
      <c r="G46" s="40"/>
      <c r="H46" s="40"/>
      <c r="I46" s="100"/>
      <c r="J46" s="40"/>
      <c r="K46" s="43"/>
    </row>
    <row r="47" spans="2:11" s="1" customFormat="1" ht="17.25" customHeight="1">
      <c r="B47" s="39"/>
      <c r="C47" s="40"/>
      <c r="D47" s="40"/>
      <c r="E47" s="336" t="str">
        <f>E9</f>
        <v>IO 01a - Venkovní kanalizace</v>
      </c>
      <c r="F47" s="337"/>
      <c r="G47" s="337"/>
      <c r="H47" s="337"/>
      <c r="I47" s="100"/>
      <c r="J47" s="40"/>
      <c r="K47" s="43"/>
    </row>
    <row r="48" spans="2:11" s="1" customFormat="1" ht="6.95" customHeight="1">
      <c r="B48" s="39"/>
      <c r="C48" s="40"/>
      <c r="D48" s="40"/>
      <c r="E48" s="40"/>
      <c r="F48" s="40"/>
      <c r="G48" s="40"/>
      <c r="H48" s="40"/>
      <c r="I48" s="100"/>
      <c r="J48" s="40"/>
      <c r="K48" s="43"/>
    </row>
    <row r="49" spans="2:47" s="1" customFormat="1" ht="18" customHeight="1">
      <c r="B49" s="39"/>
      <c r="C49" s="35" t="s">
        <v>23</v>
      </c>
      <c r="D49" s="40"/>
      <c r="E49" s="40"/>
      <c r="F49" s="33" t="str">
        <f>F12</f>
        <v>Nymburk</v>
      </c>
      <c r="G49" s="40"/>
      <c r="H49" s="40"/>
      <c r="I49" s="101" t="s">
        <v>25</v>
      </c>
      <c r="J49" s="102" t="str">
        <f>IF(J12="","",J12)</f>
        <v>8. 12. 2017</v>
      </c>
      <c r="K49" s="43"/>
    </row>
    <row r="50" spans="2:47" s="1" customFormat="1" ht="6.95" customHeight="1">
      <c r="B50" s="39"/>
      <c r="C50" s="40"/>
      <c r="D50" s="40"/>
      <c r="E50" s="40"/>
      <c r="F50" s="40"/>
      <c r="G50" s="40"/>
      <c r="H50" s="40"/>
      <c r="I50" s="100"/>
      <c r="J50" s="40"/>
      <c r="K50" s="43"/>
    </row>
    <row r="51" spans="2:47" s="1" customFormat="1" ht="15">
      <c r="B51" s="39"/>
      <c r="C51" s="35" t="s">
        <v>27</v>
      </c>
      <c r="D51" s="40"/>
      <c r="E51" s="40"/>
      <c r="F51" s="33" t="str">
        <f>E15</f>
        <v>Město Nymburk, Náměstí Přemyslovců 163</v>
      </c>
      <c r="G51" s="40"/>
      <c r="H51" s="40"/>
      <c r="I51" s="101" t="s">
        <v>33</v>
      </c>
      <c r="J51" s="325" t="str">
        <f>E21</f>
        <v>Sanit Studio, s.r.o., Jižní 870, 500 03 HK</v>
      </c>
      <c r="K51" s="43"/>
    </row>
    <row r="52" spans="2:47" s="1" customFormat="1" ht="14.45" customHeight="1">
      <c r="B52" s="39"/>
      <c r="C52" s="35" t="s">
        <v>31</v>
      </c>
      <c r="D52" s="40"/>
      <c r="E52" s="40"/>
      <c r="F52" s="33" t="str">
        <f>IF(E18="","",E18)</f>
        <v/>
      </c>
      <c r="G52" s="40"/>
      <c r="H52" s="40"/>
      <c r="I52" s="100"/>
      <c r="J52" s="329"/>
      <c r="K52" s="43"/>
    </row>
    <row r="53" spans="2:47" s="1" customFormat="1" ht="10.35" customHeight="1">
      <c r="B53" s="39"/>
      <c r="C53" s="40"/>
      <c r="D53" s="40"/>
      <c r="E53" s="40"/>
      <c r="F53" s="40"/>
      <c r="G53" s="40"/>
      <c r="H53" s="40"/>
      <c r="I53" s="100"/>
      <c r="J53" s="40"/>
      <c r="K53" s="43"/>
    </row>
    <row r="54" spans="2:47" s="1" customFormat="1" ht="29.25" customHeight="1">
      <c r="B54" s="39"/>
      <c r="C54" s="124" t="s">
        <v>91</v>
      </c>
      <c r="D54" s="114"/>
      <c r="E54" s="114"/>
      <c r="F54" s="114"/>
      <c r="G54" s="114"/>
      <c r="H54" s="114"/>
      <c r="I54" s="125"/>
      <c r="J54" s="126" t="s">
        <v>92</v>
      </c>
      <c r="K54" s="127"/>
    </row>
    <row r="55" spans="2:47" s="1" customFormat="1" ht="10.35" customHeight="1">
      <c r="B55" s="39"/>
      <c r="C55" s="40"/>
      <c r="D55" s="40"/>
      <c r="E55" s="40"/>
      <c r="F55" s="40"/>
      <c r="G55" s="40"/>
      <c r="H55" s="40"/>
      <c r="I55" s="100"/>
      <c r="J55" s="40"/>
      <c r="K55" s="43"/>
    </row>
    <row r="56" spans="2:47" s="1" customFormat="1" ht="29.25" customHeight="1">
      <c r="B56" s="39"/>
      <c r="C56" s="128" t="s">
        <v>93</v>
      </c>
      <c r="D56" s="40"/>
      <c r="E56" s="40"/>
      <c r="F56" s="40"/>
      <c r="G56" s="40"/>
      <c r="H56" s="40"/>
      <c r="I56" s="100"/>
      <c r="J56" s="110">
        <f>J85</f>
        <v>0</v>
      </c>
      <c r="K56" s="43"/>
      <c r="AU56" s="22" t="s">
        <v>94</v>
      </c>
    </row>
    <row r="57" spans="2:47" s="7" customFormat="1" ht="24.95" customHeight="1">
      <c r="B57" s="129"/>
      <c r="C57" s="130"/>
      <c r="D57" s="131" t="s">
        <v>95</v>
      </c>
      <c r="E57" s="132"/>
      <c r="F57" s="132"/>
      <c r="G57" s="132"/>
      <c r="H57" s="132"/>
      <c r="I57" s="133"/>
      <c r="J57" s="134">
        <f>J86</f>
        <v>0</v>
      </c>
      <c r="K57" s="135"/>
    </row>
    <row r="58" spans="2:47" s="8" customFormat="1" ht="19.899999999999999" customHeight="1">
      <c r="B58" s="136"/>
      <c r="C58" s="137"/>
      <c r="D58" s="138" t="s">
        <v>96</v>
      </c>
      <c r="E58" s="139"/>
      <c r="F58" s="139"/>
      <c r="G58" s="139"/>
      <c r="H58" s="139"/>
      <c r="I58" s="140"/>
      <c r="J58" s="141">
        <f>J87</f>
        <v>0</v>
      </c>
      <c r="K58" s="142"/>
    </row>
    <row r="59" spans="2:47" s="8" customFormat="1" ht="19.899999999999999" customHeight="1">
      <c r="B59" s="136"/>
      <c r="C59" s="137"/>
      <c r="D59" s="138" t="s">
        <v>97</v>
      </c>
      <c r="E59" s="139"/>
      <c r="F59" s="139"/>
      <c r="G59" s="139"/>
      <c r="H59" s="139"/>
      <c r="I59" s="140"/>
      <c r="J59" s="141">
        <f>J584</f>
        <v>0</v>
      </c>
      <c r="K59" s="142"/>
    </row>
    <row r="60" spans="2:47" s="8" customFormat="1" ht="19.899999999999999" customHeight="1">
      <c r="B60" s="136"/>
      <c r="C60" s="137"/>
      <c r="D60" s="138" t="s">
        <v>98</v>
      </c>
      <c r="E60" s="139"/>
      <c r="F60" s="139"/>
      <c r="G60" s="139"/>
      <c r="H60" s="139"/>
      <c r="I60" s="140"/>
      <c r="J60" s="141">
        <f>J607</f>
        <v>0</v>
      </c>
      <c r="K60" s="142"/>
    </row>
    <row r="61" spans="2:47" s="8" customFormat="1" ht="19.899999999999999" customHeight="1">
      <c r="B61" s="136"/>
      <c r="C61" s="137"/>
      <c r="D61" s="138" t="s">
        <v>99</v>
      </c>
      <c r="E61" s="139"/>
      <c r="F61" s="139"/>
      <c r="G61" s="139"/>
      <c r="H61" s="139"/>
      <c r="I61" s="140"/>
      <c r="J61" s="141">
        <f>J634</f>
        <v>0</v>
      </c>
      <c r="K61" s="142"/>
    </row>
    <row r="62" spans="2:47" s="8" customFormat="1" ht="19.899999999999999" customHeight="1">
      <c r="B62" s="136"/>
      <c r="C62" s="137"/>
      <c r="D62" s="138" t="s">
        <v>100</v>
      </c>
      <c r="E62" s="139"/>
      <c r="F62" s="139"/>
      <c r="G62" s="139"/>
      <c r="H62" s="139"/>
      <c r="I62" s="140"/>
      <c r="J62" s="141">
        <f>J697</f>
        <v>0</v>
      </c>
      <c r="K62" s="142"/>
    </row>
    <row r="63" spans="2:47" s="8" customFormat="1" ht="19.899999999999999" customHeight="1">
      <c r="B63" s="136"/>
      <c r="C63" s="137"/>
      <c r="D63" s="138" t="s">
        <v>101</v>
      </c>
      <c r="E63" s="139"/>
      <c r="F63" s="139"/>
      <c r="G63" s="139"/>
      <c r="H63" s="139"/>
      <c r="I63" s="140"/>
      <c r="J63" s="141">
        <f>J1227</f>
        <v>0</v>
      </c>
      <c r="K63" s="142"/>
    </row>
    <row r="64" spans="2:47" s="8" customFormat="1" ht="19.899999999999999" customHeight="1">
      <c r="B64" s="136"/>
      <c r="C64" s="137"/>
      <c r="D64" s="138" t="s">
        <v>102</v>
      </c>
      <c r="E64" s="139"/>
      <c r="F64" s="139"/>
      <c r="G64" s="139"/>
      <c r="H64" s="139"/>
      <c r="I64" s="140"/>
      <c r="J64" s="141">
        <f>J1346</f>
        <v>0</v>
      </c>
      <c r="K64" s="142"/>
    </row>
    <row r="65" spans="2:12" s="8" customFormat="1" ht="19.899999999999999" customHeight="1">
      <c r="B65" s="136"/>
      <c r="C65" s="137"/>
      <c r="D65" s="138" t="s">
        <v>103</v>
      </c>
      <c r="E65" s="139"/>
      <c r="F65" s="139"/>
      <c r="G65" s="139"/>
      <c r="H65" s="139"/>
      <c r="I65" s="140"/>
      <c r="J65" s="141">
        <f>J1375</f>
        <v>0</v>
      </c>
      <c r="K65" s="142"/>
    </row>
    <row r="66" spans="2:12" s="1" customFormat="1" ht="21.75" customHeight="1">
      <c r="B66" s="39"/>
      <c r="C66" s="40"/>
      <c r="D66" s="40"/>
      <c r="E66" s="40"/>
      <c r="F66" s="40"/>
      <c r="G66" s="40"/>
      <c r="H66" s="40"/>
      <c r="I66" s="100"/>
      <c r="J66" s="40"/>
      <c r="K66" s="43"/>
    </row>
    <row r="67" spans="2:12" s="1" customFormat="1" ht="6.95" customHeight="1">
      <c r="B67" s="54"/>
      <c r="C67" s="55"/>
      <c r="D67" s="55"/>
      <c r="E67" s="55"/>
      <c r="F67" s="55"/>
      <c r="G67" s="55"/>
      <c r="H67" s="55"/>
      <c r="I67" s="121"/>
      <c r="J67" s="55"/>
      <c r="K67" s="56"/>
    </row>
    <row r="71" spans="2:12" s="1" customFormat="1" ht="6.95" customHeight="1">
      <c r="B71" s="57"/>
      <c r="C71" s="58"/>
      <c r="D71" s="58"/>
      <c r="E71" s="58"/>
      <c r="F71" s="58"/>
      <c r="G71" s="58"/>
      <c r="H71" s="58"/>
      <c r="I71" s="122"/>
      <c r="J71" s="58"/>
      <c r="K71" s="58"/>
      <c r="L71" s="39"/>
    </row>
    <row r="72" spans="2:12" s="1" customFormat="1" ht="36.950000000000003" customHeight="1">
      <c r="B72" s="39"/>
      <c r="C72" s="59" t="s">
        <v>104</v>
      </c>
      <c r="L72" s="39"/>
    </row>
    <row r="73" spans="2:12" s="1" customFormat="1" ht="6.95" customHeight="1">
      <c r="B73" s="39"/>
      <c r="L73" s="39"/>
    </row>
    <row r="74" spans="2:12" s="1" customFormat="1" ht="14.45" customHeight="1">
      <c r="B74" s="39"/>
      <c r="C74" s="61" t="s">
        <v>19</v>
      </c>
      <c r="L74" s="39"/>
    </row>
    <row r="75" spans="2:12" s="1" customFormat="1" ht="16.5" customHeight="1">
      <c r="B75" s="39"/>
      <c r="E75" s="330" t="str">
        <f>E7</f>
        <v>Rozšíření projektu DUR a zpracování DSP stoky dešťové kanalizace</v>
      </c>
      <c r="F75" s="331"/>
      <c r="G75" s="331"/>
      <c r="H75" s="331"/>
      <c r="L75" s="39"/>
    </row>
    <row r="76" spans="2:12" s="1" customFormat="1" ht="14.45" customHeight="1">
      <c r="B76" s="39"/>
      <c r="C76" s="61" t="s">
        <v>88</v>
      </c>
      <c r="L76" s="39"/>
    </row>
    <row r="77" spans="2:12" s="1" customFormat="1" ht="17.25" customHeight="1">
      <c r="B77" s="39"/>
      <c r="E77" s="299" t="str">
        <f>E9</f>
        <v>IO 01a - Venkovní kanalizace</v>
      </c>
      <c r="F77" s="332"/>
      <c r="G77" s="332"/>
      <c r="H77" s="332"/>
      <c r="L77" s="39"/>
    </row>
    <row r="78" spans="2:12" s="1" customFormat="1" ht="6.95" customHeight="1">
      <c r="B78" s="39"/>
      <c r="L78" s="39"/>
    </row>
    <row r="79" spans="2:12" s="1" customFormat="1" ht="18" customHeight="1">
      <c r="B79" s="39"/>
      <c r="C79" s="61" t="s">
        <v>23</v>
      </c>
      <c r="F79" s="143" t="str">
        <f>F12</f>
        <v>Nymburk</v>
      </c>
      <c r="I79" s="144" t="s">
        <v>25</v>
      </c>
      <c r="J79" s="65" t="str">
        <f>IF(J12="","",J12)</f>
        <v>8. 12. 2017</v>
      </c>
      <c r="L79" s="39"/>
    </row>
    <row r="80" spans="2:12" s="1" customFormat="1" ht="6.95" customHeight="1">
      <c r="B80" s="39"/>
      <c r="L80" s="39"/>
    </row>
    <row r="81" spans="2:65" s="1" customFormat="1" ht="15">
      <c r="B81" s="39"/>
      <c r="C81" s="61" t="s">
        <v>27</v>
      </c>
      <c r="F81" s="143" t="str">
        <f>E15</f>
        <v>Město Nymburk, Náměstí Přemyslovců 163</v>
      </c>
      <c r="I81" s="144" t="s">
        <v>33</v>
      </c>
      <c r="J81" s="143" t="str">
        <f>E21</f>
        <v>Sanit Studio, s.r.o., Jižní 870, 500 03 HK</v>
      </c>
      <c r="L81" s="39"/>
    </row>
    <row r="82" spans="2:65" s="1" customFormat="1" ht="14.45" customHeight="1">
      <c r="B82" s="39"/>
      <c r="C82" s="61" t="s">
        <v>31</v>
      </c>
      <c r="F82" s="143" t="str">
        <f>IF(E18="","",E18)</f>
        <v/>
      </c>
      <c r="L82" s="39"/>
    </row>
    <row r="83" spans="2:65" s="1" customFormat="1" ht="10.35" customHeight="1">
      <c r="B83" s="39"/>
      <c r="L83" s="39"/>
    </row>
    <row r="84" spans="2:65" s="9" customFormat="1" ht="29.25" customHeight="1">
      <c r="B84" s="145"/>
      <c r="C84" s="146" t="s">
        <v>105</v>
      </c>
      <c r="D84" s="147" t="s">
        <v>56</v>
      </c>
      <c r="E84" s="147" t="s">
        <v>52</v>
      </c>
      <c r="F84" s="147" t="s">
        <v>106</v>
      </c>
      <c r="G84" s="147" t="s">
        <v>107</v>
      </c>
      <c r="H84" s="147" t="s">
        <v>108</v>
      </c>
      <c r="I84" s="148" t="s">
        <v>109</v>
      </c>
      <c r="J84" s="147" t="s">
        <v>92</v>
      </c>
      <c r="K84" s="149" t="s">
        <v>110</v>
      </c>
      <c r="L84" s="145"/>
      <c r="M84" s="71" t="s">
        <v>111</v>
      </c>
      <c r="N84" s="72" t="s">
        <v>41</v>
      </c>
      <c r="O84" s="72" t="s">
        <v>112</v>
      </c>
      <c r="P84" s="72" t="s">
        <v>113</v>
      </c>
      <c r="Q84" s="72" t="s">
        <v>114</v>
      </c>
      <c r="R84" s="72" t="s">
        <v>115</v>
      </c>
      <c r="S84" s="72" t="s">
        <v>116</v>
      </c>
      <c r="T84" s="73" t="s">
        <v>117</v>
      </c>
    </row>
    <row r="85" spans="2:65" s="1" customFormat="1" ht="29.25" customHeight="1">
      <c r="B85" s="39"/>
      <c r="C85" s="75" t="s">
        <v>93</v>
      </c>
      <c r="J85" s="150">
        <f>BK85</f>
        <v>0</v>
      </c>
      <c r="L85" s="39"/>
      <c r="M85" s="74"/>
      <c r="N85" s="66"/>
      <c r="O85" s="66"/>
      <c r="P85" s="151">
        <f>P86</f>
        <v>0</v>
      </c>
      <c r="Q85" s="66"/>
      <c r="R85" s="151">
        <f>R86</f>
        <v>1451.12116732</v>
      </c>
      <c r="S85" s="66"/>
      <c r="T85" s="152">
        <f>T86</f>
        <v>339.49112000000008</v>
      </c>
      <c r="AT85" s="22" t="s">
        <v>70</v>
      </c>
      <c r="AU85" s="22" t="s">
        <v>94</v>
      </c>
      <c r="BK85" s="153">
        <f>BK86</f>
        <v>0</v>
      </c>
    </row>
    <row r="86" spans="2:65" s="10" customFormat="1" ht="37.35" customHeight="1">
      <c r="B86" s="154"/>
      <c r="D86" s="155" t="s">
        <v>70</v>
      </c>
      <c r="E86" s="156" t="s">
        <v>118</v>
      </c>
      <c r="F86" s="156" t="s">
        <v>119</v>
      </c>
      <c r="I86" s="157"/>
      <c r="J86" s="158">
        <f>BK86</f>
        <v>0</v>
      </c>
      <c r="L86" s="154"/>
      <c r="M86" s="159"/>
      <c r="N86" s="160"/>
      <c r="O86" s="160"/>
      <c r="P86" s="161">
        <f>P87+P584+P607+P634+P697+P1227+P1346+P1375</f>
        <v>0</v>
      </c>
      <c r="Q86" s="160"/>
      <c r="R86" s="161">
        <f>R87+R584+R607+R634+R697+R1227+R1346+R1375</f>
        <v>1451.12116732</v>
      </c>
      <c r="S86" s="160"/>
      <c r="T86" s="162">
        <f>T87+T584+T607+T634+T697+T1227+T1346+T1375</f>
        <v>339.49112000000008</v>
      </c>
      <c r="AR86" s="155" t="s">
        <v>79</v>
      </c>
      <c r="AT86" s="163" t="s">
        <v>70</v>
      </c>
      <c r="AU86" s="163" t="s">
        <v>71</v>
      </c>
      <c r="AY86" s="155" t="s">
        <v>120</v>
      </c>
      <c r="BK86" s="164">
        <f>BK87+BK584+BK607+BK634+BK697+BK1227+BK1346+BK1375</f>
        <v>0</v>
      </c>
    </row>
    <row r="87" spans="2:65" s="10" customFormat="1" ht="19.899999999999999" customHeight="1">
      <c r="B87" s="154"/>
      <c r="D87" s="155" t="s">
        <v>70</v>
      </c>
      <c r="E87" s="165" t="s">
        <v>79</v>
      </c>
      <c r="F87" s="165" t="s">
        <v>121</v>
      </c>
      <c r="I87" s="157"/>
      <c r="J87" s="166">
        <f>BK87</f>
        <v>0</v>
      </c>
      <c r="L87" s="154"/>
      <c r="M87" s="159"/>
      <c r="N87" s="160"/>
      <c r="O87" s="160"/>
      <c r="P87" s="161">
        <f>SUM(P88:P583)</f>
        <v>0</v>
      </c>
      <c r="Q87" s="160"/>
      <c r="R87" s="161">
        <f>SUM(R88:R583)</f>
        <v>724.3418375</v>
      </c>
      <c r="S87" s="160"/>
      <c r="T87" s="162">
        <f>SUM(T88:T583)</f>
        <v>317.56008000000003</v>
      </c>
      <c r="AR87" s="155" t="s">
        <v>79</v>
      </c>
      <c r="AT87" s="163" t="s">
        <v>70</v>
      </c>
      <c r="AU87" s="163" t="s">
        <v>79</v>
      </c>
      <c r="AY87" s="155" t="s">
        <v>120</v>
      </c>
      <c r="BK87" s="164">
        <f>SUM(BK88:BK583)</f>
        <v>0</v>
      </c>
    </row>
    <row r="88" spans="2:65" s="1" customFormat="1" ht="16.5" customHeight="1">
      <c r="B88" s="167"/>
      <c r="C88" s="168" t="s">
        <v>79</v>
      </c>
      <c r="D88" s="168" t="s">
        <v>122</v>
      </c>
      <c r="E88" s="169" t="s">
        <v>123</v>
      </c>
      <c r="F88" s="170" t="s">
        <v>124</v>
      </c>
      <c r="G88" s="171" t="s">
        <v>125</v>
      </c>
      <c r="H88" s="172">
        <v>4</v>
      </c>
      <c r="I88" s="173"/>
      <c r="J88" s="174">
        <f>ROUND(I88*H88,2)</f>
        <v>0</v>
      </c>
      <c r="K88" s="170" t="s">
        <v>126</v>
      </c>
      <c r="L88" s="39"/>
      <c r="M88" s="175" t="s">
        <v>5</v>
      </c>
      <c r="N88" s="176" t="s">
        <v>42</v>
      </c>
      <c r="O88" s="40"/>
      <c r="P88" s="177">
        <f>O88*H88</f>
        <v>0</v>
      </c>
      <c r="Q88" s="177">
        <v>0</v>
      </c>
      <c r="R88" s="177">
        <f>Q88*H88</f>
        <v>0</v>
      </c>
      <c r="S88" s="177">
        <v>0</v>
      </c>
      <c r="T88" s="178">
        <f>S88*H88</f>
        <v>0</v>
      </c>
      <c r="AR88" s="22" t="s">
        <v>127</v>
      </c>
      <c r="AT88" s="22" t="s">
        <v>122</v>
      </c>
      <c r="AU88" s="22" t="s">
        <v>81</v>
      </c>
      <c r="AY88" s="22" t="s">
        <v>120</v>
      </c>
      <c r="BE88" s="179">
        <f>IF(N88="základní",J88,0)</f>
        <v>0</v>
      </c>
      <c r="BF88" s="179">
        <f>IF(N88="snížená",J88,0)</f>
        <v>0</v>
      </c>
      <c r="BG88" s="179">
        <f>IF(N88="zákl. přenesená",J88,0)</f>
        <v>0</v>
      </c>
      <c r="BH88" s="179">
        <f>IF(N88="sníž. přenesená",J88,0)</f>
        <v>0</v>
      </c>
      <c r="BI88" s="179">
        <f>IF(N88="nulová",J88,0)</f>
        <v>0</v>
      </c>
      <c r="BJ88" s="22" t="s">
        <v>79</v>
      </c>
      <c r="BK88" s="179">
        <f>ROUND(I88*H88,2)</f>
        <v>0</v>
      </c>
      <c r="BL88" s="22" t="s">
        <v>127</v>
      </c>
      <c r="BM88" s="22" t="s">
        <v>128</v>
      </c>
    </row>
    <row r="89" spans="2:65" s="1" customFormat="1">
      <c r="B89" s="39"/>
      <c r="D89" s="180" t="s">
        <v>129</v>
      </c>
      <c r="F89" s="181" t="s">
        <v>130</v>
      </c>
      <c r="I89" s="182"/>
      <c r="L89" s="39"/>
      <c r="M89" s="183"/>
      <c r="N89" s="40"/>
      <c r="O89" s="40"/>
      <c r="P89" s="40"/>
      <c r="Q89" s="40"/>
      <c r="R89" s="40"/>
      <c r="S89" s="40"/>
      <c r="T89" s="68"/>
      <c r="AT89" s="22" t="s">
        <v>129</v>
      </c>
      <c r="AU89" s="22" t="s">
        <v>81</v>
      </c>
    </row>
    <row r="90" spans="2:65" s="1" customFormat="1" ht="121.5">
      <c r="B90" s="39"/>
      <c r="D90" s="180" t="s">
        <v>131</v>
      </c>
      <c r="F90" s="184" t="s">
        <v>132</v>
      </c>
      <c r="I90" s="182"/>
      <c r="L90" s="39"/>
      <c r="M90" s="183"/>
      <c r="N90" s="40"/>
      <c r="O90" s="40"/>
      <c r="P90" s="40"/>
      <c r="Q90" s="40"/>
      <c r="R90" s="40"/>
      <c r="S90" s="40"/>
      <c r="T90" s="68"/>
      <c r="AT90" s="22" t="s">
        <v>131</v>
      </c>
      <c r="AU90" s="22" t="s">
        <v>81</v>
      </c>
    </row>
    <row r="91" spans="2:65" s="11" customFormat="1">
      <c r="B91" s="185"/>
      <c r="D91" s="180" t="s">
        <v>133</v>
      </c>
      <c r="E91" s="186" t="s">
        <v>5</v>
      </c>
      <c r="F91" s="187" t="s">
        <v>134</v>
      </c>
      <c r="H91" s="188">
        <v>4</v>
      </c>
      <c r="I91" s="189"/>
      <c r="L91" s="185"/>
      <c r="M91" s="190"/>
      <c r="N91" s="191"/>
      <c r="O91" s="191"/>
      <c r="P91" s="191"/>
      <c r="Q91" s="191"/>
      <c r="R91" s="191"/>
      <c r="S91" s="191"/>
      <c r="T91" s="192"/>
      <c r="AT91" s="186" t="s">
        <v>133</v>
      </c>
      <c r="AU91" s="186" t="s">
        <v>81</v>
      </c>
      <c r="AV91" s="11" t="s">
        <v>81</v>
      </c>
      <c r="AW91" s="11" t="s">
        <v>35</v>
      </c>
      <c r="AX91" s="11" t="s">
        <v>71</v>
      </c>
      <c r="AY91" s="186" t="s">
        <v>120</v>
      </c>
    </row>
    <row r="92" spans="2:65" s="12" customFormat="1">
      <c r="B92" s="193"/>
      <c r="D92" s="180" t="s">
        <v>133</v>
      </c>
      <c r="E92" s="194" t="s">
        <v>5</v>
      </c>
      <c r="F92" s="195" t="s">
        <v>135</v>
      </c>
      <c r="H92" s="196">
        <v>4</v>
      </c>
      <c r="I92" s="197"/>
      <c r="L92" s="193"/>
      <c r="M92" s="198"/>
      <c r="N92" s="199"/>
      <c r="O92" s="199"/>
      <c r="P92" s="199"/>
      <c r="Q92" s="199"/>
      <c r="R92" s="199"/>
      <c r="S92" s="199"/>
      <c r="T92" s="200"/>
      <c r="AT92" s="194" t="s">
        <v>133</v>
      </c>
      <c r="AU92" s="194" t="s">
        <v>81</v>
      </c>
      <c r="AV92" s="12" t="s">
        <v>127</v>
      </c>
      <c r="AW92" s="12" t="s">
        <v>35</v>
      </c>
      <c r="AX92" s="12" t="s">
        <v>79</v>
      </c>
      <c r="AY92" s="194" t="s">
        <v>120</v>
      </c>
    </row>
    <row r="93" spans="2:65" s="1" customFormat="1" ht="16.5" customHeight="1">
      <c r="B93" s="167"/>
      <c r="C93" s="168" t="s">
        <v>81</v>
      </c>
      <c r="D93" s="168" t="s">
        <v>122</v>
      </c>
      <c r="E93" s="169" t="s">
        <v>136</v>
      </c>
      <c r="F93" s="170" t="s">
        <v>137</v>
      </c>
      <c r="G93" s="171" t="s">
        <v>125</v>
      </c>
      <c r="H93" s="172">
        <v>1</v>
      </c>
      <c r="I93" s="173"/>
      <c r="J93" s="174">
        <f>ROUND(I93*H93,2)</f>
        <v>0</v>
      </c>
      <c r="K93" s="170" t="s">
        <v>126</v>
      </c>
      <c r="L93" s="39"/>
      <c r="M93" s="175" t="s">
        <v>5</v>
      </c>
      <c r="N93" s="176" t="s">
        <v>42</v>
      </c>
      <c r="O93" s="40"/>
      <c r="P93" s="177">
        <f>O93*H93</f>
        <v>0</v>
      </c>
      <c r="Q93" s="177">
        <v>0</v>
      </c>
      <c r="R93" s="177">
        <f>Q93*H93</f>
        <v>0</v>
      </c>
      <c r="S93" s="177">
        <v>0</v>
      </c>
      <c r="T93" s="178">
        <f>S93*H93</f>
        <v>0</v>
      </c>
      <c r="AR93" s="22" t="s">
        <v>127</v>
      </c>
      <c r="AT93" s="22" t="s">
        <v>122</v>
      </c>
      <c r="AU93" s="22" t="s">
        <v>81</v>
      </c>
      <c r="AY93" s="22" t="s">
        <v>120</v>
      </c>
      <c r="BE93" s="179">
        <f>IF(N93="základní",J93,0)</f>
        <v>0</v>
      </c>
      <c r="BF93" s="179">
        <f>IF(N93="snížená",J93,0)</f>
        <v>0</v>
      </c>
      <c r="BG93" s="179">
        <f>IF(N93="zákl. přenesená",J93,0)</f>
        <v>0</v>
      </c>
      <c r="BH93" s="179">
        <f>IF(N93="sníž. přenesená",J93,0)</f>
        <v>0</v>
      </c>
      <c r="BI93" s="179">
        <f>IF(N93="nulová",J93,0)</f>
        <v>0</v>
      </c>
      <c r="BJ93" s="22" t="s">
        <v>79</v>
      </c>
      <c r="BK93" s="179">
        <f>ROUND(I93*H93,2)</f>
        <v>0</v>
      </c>
      <c r="BL93" s="22" t="s">
        <v>127</v>
      </c>
      <c r="BM93" s="22" t="s">
        <v>138</v>
      </c>
    </row>
    <row r="94" spans="2:65" s="1" customFormat="1">
      <c r="B94" s="39"/>
      <c r="D94" s="180" t="s">
        <v>129</v>
      </c>
      <c r="F94" s="181" t="s">
        <v>139</v>
      </c>
      <c r="I94" s="182"/>
      <c r="L94" s="39"/>
      <c r="M94" s="183"/>
      <c r="N94" s="40"/>
      <c r="O94" s="40"/>
      <c r="P94" s="40"/>
      <c r="Q94" s="40"/>
      <c r="R94" s="40"/>
      <c r="S94" s="40"/>
      <c r="T94" s="68"/>
      <c r="AT94" s="22" t="s">
        <v>129</v>
      </c>
      <c r="AU94" s="22" t="s">
        <v>81</v>
      </c>
    </row>
    <row r="95" spans="2:65" s="1" customFormat="1" ht="121.5">
      <c r="B95" s="39"/>
      <c r="D95" s="180" t="s">
        <v>131</v>
      </c>
      <c r="F95" s="184" t="s">
        <v>132</v>
      </c>
      <c r="I95" s="182"/>
      <c r="L95" s="39"/>
      <c r="M95" s="183"/>
      <c r="N95" s="40"/>
      <c r="O95" s="40"/>
      <c r="P95" s="40"/>
      <c r="Q95" s="40"/>
      <c r="R95" s="40"/>
      <c r="S95" s="40"/>
      <c r="T95" s="68"/>
      <c r="AT95" s="22" t="s">
        <v>131</v>
      </c>
      <c r="AU95" s="22" t="s">
        <v>81</v>
      </c>
    </row>
    <row r="96" spans="2:65" s="11" customFormat="1">
      <c r="B96" s="185"/>
      <c r="D96" s="180" t="s">
        <v>133</v>
      </c>
      <c r="E96" s="186" t="s">
        <v>5</v>
      </c>
      <c r="F96" s="187" t="s">
        <v>79</v>
      </c>
      <c r="H96" s="188">
        <v>1</v>
      </c>
      <c r="I96" s="189"/>
      <c r="L96" s="185"/>
      <c r="M96" s="190"/>
      <c r="N96" s="191"/>
      <c r="O96" s="191"/>
      <c r="P96" s="191"/>
      <c r="Q96" s="191"/>
      <c r="R96" s="191"/>
      <c r="S96" s="191"/>
      <c r="T96" s="192"/>
      <c r="AT96" s="186" t="s">
        <v>133</v>
      </c>
      <c r="AU96" s="186" t="s">
        <v>81</v>
      </c>
      <c r="AV96" s="11" t="s">
        <v>81</v>
      </c>
      <c r="AW96" s="11" t="s">
        <v>35</v>
      </c>
      <c r="AX96" s="11" t="s">
        <v>71</v>
      </c>
      <c r="AY96" s="186" t="s">
        <v>120</v>
      </c>
    </row>
    <row r="97" spans="2:65" s="12" customFormat="1">
      <c r="B97" s="193"/>
      <c r="D97" s="180" t="s">
        <v>133</v>
      </c>
      <c r="E97" s="194" t="s">
        <v>5</v>
      </c>
      <c r="F97" s="195" t="s">
        <v>135</v>
      </c>
      <c r="H97" s="196">
        <v>1</v>
      </c>
      <c r="I97" s="197"/>
      <c r="L97" s="193"/>
      <c r="M97" s="198"/>
      <c r="N97" s="199"/>
      <c r="O97" s="199"/>
      <c r="P97" s="199"/>
      <c r="Q97" s="199"/>
      <c r="R97" s="199"/>
      <c r="S97" s="199"/>
      <c r="T97" s="200"/>
      <c r="AT97" s="194" t="s">
        <v>133</v>
      </c>
      <c r="AU97" s="194" t="s">
        <v>81</v>
      </c>
      <c r="AV97" s="12" t="s">
        <v>127</v>
      </c>
      <c r="AW97" s="12" t="s">
        <v>35</v>
      </c>
      <c r="AX97" s="12" t="s">
        <v>79</v>
      </c>
      <c r="AY97" s="194" t="s">
        <v>120</v>
      </c>
    </row>
    <row r="98" spans="2:65" s="1" customFormat="1" ht="16.5" customHeight="1">
      <c r="B98" s="167"/>
      <c r="C98" s="168" t="s">
        <v>140</v>
      </c>
      <c r="D98" s="168" t="s">
        <v>122</v>
      </c>
      <c r="E98" s="169" t="s">
        <v>141</v>
      </c>
      <c r="F98" s="170" t="s">
        <v>142</v>
      </c>
      <c r="G98" s="171" t="s">
        <v>125</v>
      </c>
      <c r="H98" s="172">
        <v>4</v>
      </c>
      <c r="I98" s="173"/>
      <c r="J98" s="174">
        <f>ROUND(I98*H98,2)</f>
        <v>0</v>
      </c>
      <c r="K98" s="170" t="s">
        <v>126</v>
      </c>
      <c r="L98" s="39"/>
      <c r="M98" s="175" t="s">
        <v>5</v>
      </c>
      <c r="N98" s="176" t="s">
        <v>42</v>
      </c>
      <c r="O98" s="40"/>
      <c r="P98" s="177">
        <f>O98*H98</f>
        <v>0</v>
      </c>
      <c r="Q98" s="177">
        <v>5.0000000000000002E-5</v>
      </c>
      <c r="R98" s="177">
        <f>Q98*H98</f>
        <v>2.0000000000000001E-4</v>
      </c>
      <c r="S98" s="177">
        <v>0</v>
      </c>
      <c r="T98" s="178">
        <f>S98*H98</f>
        <v>0</v>
      </c>
      <c r="AR98" s="22" t="s">
        <v>127</v>
      </c>
      <c r="AT98" s="22" t="s">
        <v>122</v>
      </c>
      <c r="AU98" s="22" t="s">
        <v>81</v>
      </c>
      <c r="AY98" s="22" t="s">
        <v>120</v>
      </c>
      <c r="BE98" s="179">
        <f>IF(N98="základní",J98,0)</f>
        <v>0</v>
      </c>
      <c r="BF98" s="179">
        <f>IF(N98="snížená",J98,0)</f>
        <v>0</v>
      </c>
      <c r="BG98" s="179">
        <f>IF(N98="zákl. přenesená",J98,0)</f>
        <v>0</v>
      </c>
      <c r="BH98" s="179">
        <f>IF(N98="sníž. přenesená",J98,0)</f>
        <v>0</v>
      </c>
      <c r="BI98" s="179">
        <f>IF(N98="nulová",J98,0)</f>
        <v>0</v>
      </c>
      <c r="BJ98" s="22" t="s">
        <v>79</v>
      </c>
      <c r="BK98" s="179">
        <f>ROUND(I98*H98,2)</f>
        <v>0</v>
      </c>
      <c r="BL98" s="22" t="s">
        <v>127</v>
      </c>
      <c r="BM98" s="22" t="s">
        <v>143</v>
      </c>
    </row>
    <row r="99" spans="2:65" s="1" customFormat="1" ht="27">
      <c r="B99" s="39"/>
      <c r="D99" s="180" t="s">
        <v>129</v>
      </c>
      <c r="F99" s="181" t="s">
        <v>144</v>
      </c>
      <c r="I99" s="182"/>
      <c r="L99" s="39"/>
      <c r="M99" s="183"/>
      <c r="N99" s="40"/>
      <c r="O99" s="40"/>
      <c r="P99" s="40"/>
      <c r="Q99" s="40"/>
      <c r="R99" s="40"/>
      <c r="S99" s="40"/>
      <c r="T99" s="68"/>
      <c r="AT99" s="22" t="s">
        <v>129</v>
      </c>
      <c r="AU99" s="22" t="s">
        <v>81</v>
      </c>
    </row>
    <row r="100" spans="2:65" s="1" customFormat="1" ht="108">
      <c r="B100" s="39"/>
      <c r="D100" s="180" t="s">
        <v>131</v>
      </c>
      <c r="F100" s="184" t="s">
        <v>145</v>
      </c>
      <c r="I100" s="182"/>
      <c r="L100" s="39"/>
      <c r="M100" s="183"/>
      <c r="N100" s="40"/>
      <c r="O100" s="40"/>
      <c r="P100" s="40"/>
      <c r="Q100" s="40"/>
      <c r="R100" s="40"/>
      <c r="S100" s="40"/>
      <c r="T100" s="68"/>
      <c r="AT100" s="22" t="s">
        <v>131</v>
      </c>
      <c r="AU100" s="22" t="s">
        <v>81</v>
      </c>
    </row>
    <row r="101" spans="2:65" s="11" customFormat="1">
      <c r="B101" s="185"/>
      <c r="D101" s="180" t="s">
        <v>133</v>
      </c>
      <c r="E101" s="186" t="s">
        <v>5</v>
      </c>
      <c r="F101" s="187" t="s">
        <v>134</v>
      </c>
      <c r="H101" s="188">
        <v>4</v>
      </c>
      <c r="I101" s="189"/>
      <c r="L101" s="185"/>
      <c r="M101" s="190"/>
      <c r="N101" s="191"/>
      <c r="O101" s="191"/>
      <c r="P101" s="191"/>
      <c r="Q101" s="191"/>
      <c r="R101" s="191"/>
      <c r="S101" s="191"/>
      <c r="T101" s="192"/>
      <c r="AT101" s="186" t="s">
        <v>133</v>
      </c>
      <c r="AU101" s="186" t="s">
        <v>81</v>
      </c>
      <c r="AV101" s="11" t="s">
        <v>81</v>
      </c>
      <c r="AW101" s="11" t="s">
        <v>35</v>
      </c>
      <c r="AX101" s="11" t="s">
        <v>71</v>
      </c>
      <c r="AY101" s="186" t="s">
        <v>120</v>
      </c>
    </row>
    <row r="102" spans="2:65" s="12" customFormat="1">
      <c r="B102" s="193"/>
      <c r="D102" s="180" t="s">
        <v>133</v>
      </c>
      <c r="E102" s="194" t="s">
        <v>5</v>
      </c>
      <c r="F102" s="195" t="s">
        <v>135</v>
      </c>
      <c r="H102" s="196">
        <v>4</v>
      </c>
      <c r="I102" s="197"/>
      <c r="L102" s="193"/>
      <c r="M102" s="198"/>
      <c r="N102" s="199"/>
      <c r="O102" s="199"/>
      <c r="P102" s="199"/>
      <c r="Q102" s="199"/>
      <c r="R102" s="199"/>
      <c r="S102" s="199"/>
      <c r="T102" s="200"/>
      <c r="AT102" s="194" t="s">
        <v>133</v>
      </c>
      <c r="AU102" s="194" t="s">
        <v>81</v>
      </c>
      <c r="AV102" s="12" t="s">
        <v>127</v>
      </c>
      <c r="AW102" s="12" t="s">
        <v>35</v>
      </c>
      <c r="AX102" s="12" t="s">
        <v>79</v>
      </c>
      <c r="AY102" s="194" t="s">
        <v>120</v>
      </c>
    </row>
    <row r="103" spans="2:65" s="1" customFormat="1" ht="16.5" customHeight="1">
      <c r="B103" s="167"/>
      <c r="C103" s="168" t="s">
        <v>127</v>
      </c>
      <c r="D103" s="168" t="s">
        <v>122</v>
      </c>
      <c r="E103" s="169" t="s">
        <v>146</v>
      </c>
      <c r="F103" s="170" t="s">
        <v>147</v>
      </c>
      <c r="G103" s="171" t="s">
        <v>125</v>
      </c>
      <c r="H103" s="172">
        <v>1</v>
      </c>
      <c r="I103" s="173"/>
      <c r="J103" s="174">
        <f>ROUND(I103*H103,2)</f>
        <v>0</v>
      </c>
      <c r="K103" s="170" t="s">
        <v>126</v>
      </c>
      <c r="L103" s="39"/>
      <c r="M103" s="175" t="s">
        <v>5</v>
      </c>
      <c r="N103" s="176" t="s">
        <v>42</v>
      </c>
      <c r="O103" s="40"/>
      <c r="P103" s="177">
        <f>O103*H103</f>
        <v>0</v>
      </c>
      <c r="Q103" s="177">
        <v>9.0000000000000006E-5</v>
      </c>
      <c r="R103" s="177">
        <f>Q103*H103</f>
        <v>9.0000000000000006E-5</v>
      </c>
      <c r="S103" s="177">
        <v>0</v>
      </c>
      <c r="T103" s="178">
        <f>S103*H103</f>
        <v>0</v>
      </c>
      <c r="AR103" s="22" t="s">
        <v>127</v>
      </c>
      <c r="AT103" s="22" t="s">
        <v>122</v>
      </c>
      <c r="AU103" s="22" t="s">
        <v>81</v>
      </c>
      <c r="AY103" s="22" t="s">
        <v>120</v>
      </c>
      <c r="BE103" s="179">
        <f>IF(N103="základní",J103,0)</f>
        <v>0</v>
      </c>
      <c r="BF103" s="179">
        <f>IF(N103="snížená",J103,0)</f>
        <v>0</v>
      </c>
      <c r="BG103" s="179">
        <f>IF(N103="zákl. přenesená",J103,0)</f>
        <v>0</v>
      </c>
      <c r="BH103" s="179">
        <f>IF(N103="sníž. přenesená",J103,0)</f>
        <v>0</v>
      </c>
      <c r="BI103" s="179">
        <f>IF(N103="nulová",J103,0)</f>
        <v>0</v>
      </c>
      <c r="BJ103" s="22" t="s">
        <v>79</v>
      </c>
      <c r="BK103" s="179">
        <f>ROUND(I103*H103,2)</f>
        <v>0</v>
      </c>
      <c r="BL103" s="22" t="s">
        <v>127</v>
      </c>
      <c r="BM103" s="22" t="s">
        <v>148</v>
      </c>
    </row>
    <row r="104" spans="2:65" s="1" customFormat="1" ht="27">
      <c r="B104" s="39"/>
      <c r="D104" s="180" t="s">
        <v>129</v>
      </c>
      <c r="F104" s="181" t="s">
        <v>149</v>
      </c>
      <c r="I104" s="182"/>
      <c r="L104" s="39"/>
      <c r="M104" s="183"/>
      <c r="N104" s="40"/>
      <c r="O104" s="40"/>
      <c r="P104" s="40"/>
      <c r="Q104" s="40"/>
      <c r="R104" s="40"/>
      <c r="S104" s="40"/>
      <c r="T104" s="68"/>
      <c r="AT104" s="22" t="s">
        <v>129</v>
      </c>
      <c r="AU104" s="22" t="s">
        <v>81</v>
      </c>
    </row>
    <row r="105" spans="2:65" s="1" customFormat="1" ht="108">
      <c r="B105" s="39"/>
      <c r="D105" s="180" t="s">
        <v>131</v>
      </c>
      <c r="F105" s="184" t="s">
        <v>145</v>
      </c>
      <c r="I105" s="182"/>
      <c r="L105" s="39"/>
      <c r="M105" s="183"/>
      <c r="N105" s="40"/>
      <c r="O105" s="40"/>
      <c r="P105" s="40"/>
      <c r="Q105" s="40"/>
      <c r="R105" s="40"/>
      <c r="S105" s="40"/>
      <c r="T105" s="68"/>
      <c r="AT105" s="22" t="s">
        <v>131</v>
      </c>
      <c r="AU105" s="22" t="s">
        <v>81</v>
      </c>
    </row>
    <row r="106" spans="2:65" s="11" customFormat="1">
      <c r="B106" s="185"/>
      <c r="D106" s="180" t="s">
        <v>133</v>
      </c>
      <c r="E106" s="186" t="s">
        <v>5</v>
      </c>
      <c r="F106" s="187" t="s">
        <v>79</v>
      </c>
      <c r="H106" s="188">
        <v>1</v>
      </c>
      <c r="I106" s="189"/>
      <c r="L106" s="185"/>
      <c r="M106" s="190"/>
      <c r="N106" s="191"/>
      <c r="O106" s="191"/>
      <c r="P106" s="191"/>
      <c r="Q106" s="191"/>
      <c r="R106" s="191"/>
      <c r="S106" s="191"/>
      <c r="T106" s="192"/>
      <c r="AT106" s="186" t="s">
        <v>133</v>
      </c>
      <c r="AU106" s="186" t="s">
        <v>81</v>
      </c>
      <c r="AV106" s="11" t="s">
        <v>81</v>
      </c>
      <c r="AW106" s="11" t="s">
        <v>35</v>
      </c>
      <c r="AX106" s="11" t="s">
        <v>71</v>
      </c>
      <c r="AY106" s="186" t="s">
        <v>120</v>
      </c>
    </row>
    <row r="107" spans="2:65" s="12" customFormat="1">
      <c r="B107" s="193"/>
      <c r="D107" s="180" t="s">
        <v>133</v>
      </c>
      <c r="E107" s="194" t="s">
        <v>5</v>
      </c>
      <c r="F107" s="195" t="s">
        <v>135</v>
      </c>
      <c r="H107" s="196">
        <v>1</v>
      </c>
      <c r="I107" s="197"/>
      <c r="L107" s="193"/>
      <c r="M107" s="198"/>
      <c r="N107" s="199"/>
      <c r="O107" s="199"/>
      <c r="P107" s="199"/>
      <c r="Q107" s="199"/>
      <c r="R107" s="199"/>
      <c r="S107" s="199"/>
      <c r="T107" s="200"/>
      <c r="AT107" s="194" t="s">
        <v>133</v>
      </c>
      <c r="AU107" s="194" t="s">
        <v>81</v>
      </c>
      <c r="AV107" s="12" t="s">
        <v>127</v>
      </c>
      <c r="AW107" s="12" t="s">
        <v>35</v>
      </c>
      <c r="AX107" s="12" t="s">
        <v>79</v>
      </c>
      <c r="AY107" s="194" t="s">
        <v>120</v>
      </c>
    </row>
    <row r="108" spans="2:65" s="1" customFormat="1" ht="16.5" customHeight="1">
      <c r="B108" s="167"/>
      <c r="C108" s="168" t="s">
        <v>150</v>
      </c>
      <c r="D108" s="168" t="s">
        <v>122</v>
      </c>
      <c r="E108" s="169" t="s">
        <v>151</v>
      </c>
      <c r="F108" s="170" t="s">
        <v>152</v>
      </c>
      <c r="G108" s="171" t="s">
        <v>153</v>
      </c>
      <c r="H108" s="172">
        <v>7.08</v>
      </c>
      <c r="I108" s="173"/>
      <c r="J108" s="174">
        <f>ROUND(I108*H108,2)</f>
        <v>0</v>
      </c>
      <c r="K108" s="170" t="s">
        <v>126</v>
      </c>
      <c r="L108" s="39"/>
      <c r="M108" s="175" t="s">
        <v>5</v>
      </c>
      <c r="N108" s="176" t="s">
        <v>42</v>
      </c>
      <c r="O108" s="40"/>
      <c r="P108" s="177">
        <f>O108*H108</f>
        <v>0</v>
      </c>
      <c r="Q108" s="177">
        <v>0</v>
      </c>
      <c r="R108" s="177">
        <f>Q108*H108</f>
        <v>0</v>
      </c>
      <c r="S108" s="177">
        <v>0.255</v>
      </c>
      <c r="T108" s="178">
        <f>S108*H108</f>
        <v>1.8054000000000001</v>
      </c>
      <c r="AR108" s="22" t="s">
        <v>127</v>
      </c>
      <c r="AT108" s="22" t="s">
        <v>122</v>
      </c>
      <c r="AU108" s="22" t="s">
        <v>81</v>
      </c>
      <c r="AY108" s="22" t="s">
        <v>120</v>
      </c>
      <c r="BE108" s="179">
        <f>IF(N108="základní",J108,0)</f>
        <v>0</v>
      </c>
      <c r="BF108" s="179">
        <f>IF(N108="snížená",J108,0)</f>
        <v>0</v>
      </c>
      <c r="BG108" s="179">
        <f>IF(N108="zákl. přenesená",J108,0)</f>
        <v>0</v>
      </c>
      <c r="BH108" s="179">
        <f>IF(N108="sníž. přenesená",J108,0)</f>
        <v>0</v>
      </c>
      <c r="BI108" s="179">
        <f>IF(N108="nulová",J108,0)</f>
        <v>0</v>
      </c>
      <c r="BJ108" s="22" t="s">
        <v>79</v>
      </c>
      <c r="BK108" s="179">
        <f>ROUND(I108*H108,2)</f>
        <v>0</v>
      </c>
      <c r="BL108" s="22" t="s">
        <v>127</v>
      </c>
      <c r="BM108" s="22" t="s">
        <v>154</v>
      </c>
    </row>
    <row r="109" spans="2:65" s="1" customFormat="1" ht="54">
      <c r="B109" s="39"/>
      <c r="D109" s="180" t="s">
        <v>129</v>
      </c>
      <c r="F109" s="181" t="s">
        <v>155</v>
      </c>
      <c r="I109" s="182"/>
      <c r="L109" s="39"/>
      <c r="M109" s="183"/>
      <c r="N109" s="40"/>
      <c r="O109" s="40"/>
      <c r="P109" s="40"/>
      <c r="Q109" s="40"/>
      <c r="R109" s="40"/>
      <c r="S109" s="40"/>
      <c r="T109" s="68"/>
      <c r="AT109" s="22" t="s">
        <v>129</v>
      </c>
      <c r="AU109" s="22" t="s">
        <v>81</v>
      </c>
    </row>
    <row r="110" spans="2:65" s="11" customFormat="1">
      <c r="B110" s="185"/>
      <c r="D110" s="180" t="s">
        <v>133</v>
      </c>
      <c r="E110" s="186" t="s">
        <v>5</v>
      </c>
      <c r="F110" s="187" t="s">
        <v>156</v>
      </c>
      <c r="H110" s="188">
        <v>7.08</v>
      </c>
      <c r="I110" s="189"/>
      <c r="L110" s="185"/>
      <c r="M110" s="190"/>
      <c r="N110" s="191"/>
      <c r="O110" s="191"/>
      <c r="P110" s="191"/>
      <c r="Q110" s="191"/>
      <c r="R110" s="191"/>
      <c r="S110" s="191"/>
      <c r="T110" s="192"/>
      <c r="AT110" s="186" t="s">
        <v>133</v>
      </c>
      <c r="AU110" s="186" t="s">
        <v>81</v>
      </c>
      <c r="AV110" s="11" t="s">
        <v>81</v>
      </c>
      <c r="AW110" s="11" t="s">
        <v>35</v>
      </c>
      <c r="AX110" s="11" t="s">
        <v>71</v>
      </c>
      <c r="AY110" s="186" t="s">
        <v>120</v>
      </c>
    </row>
    <row r="111" spans="2:65" s="12" customFormat="1">
      <c r="B111" s="193"/>
      <c r="D111" s="180" t="s">
        <v>133</v>
      </c>
      <c r="E111" s="194" t="s">
        <v>5</v>
      </c>
      <c r="F111" s="195" t="s">
        <v>135</v>
      </c>
      <c r="H111" s="196">
        <v>7.08</v>
      </c>
      <c r="I111" s="197"/>
      <c r="L111" s="193"/>
      <c r="M111" s="198"/>
      <c r="N111" s="199"/>
      <c r="O111" s="199"/>
      <c r="P111" s="199"/>
      <c r="Q111" s="199"/>
      <c r="R111" s="199"/>
      <c r="S111" s="199"/>
      <c r="T111" s="200"/>
      <c r="AT111" s="194" t="s">
        <v>133</v>
      </c>
      <c r="AU111" s="194" t="s">
        <v>81</v>
      </c>
      <c r="AV111" s="12" t="s">
        <v>127</v>
      </c>
      <c r="AW111" s="12" t="s">
        <v>35</v>
      </c>
      <c r="AX111" s="12" t="s">
        <v>79</v>
      </c>
      <c r="AY111" s="194" t="s">
        <v>120</v>
      </c>
    </row>
    <row r="112" spans="2:65" s="1" customFormat="1" ht="25.5" customHeight="1">
      <c r="B112" s="167"/>
      <c r="C112" s="168" t="s">
        <v>157</v>
      </c>
      <c r="D112" s="168" t="s">
        <v>122</v>
      </c>
      <c r="E112" s="169" t="s">
        <v>158</v>
      </c>
      <c r="F112" s="170" t="s">
        <v>159</v>
      </c>
      <c r="G112" s="171" t="s">
        <v>153</v>
      </c>
      <c r="H112" s="172">
        <v>5.04</v>
      </c>
      <c r="I112" s="173"/>
      <c r="J112" s="174">
        <f>ROUND(I112*H112,2)</f>
        <v>0</v>
      </c>
      <c r="K112" s="170" t="s">
        <v>126</v>
      </c>
      <c r="L112" s="39"/>
      <c r="M112" s="175" t="s">
        <v>5</v>
      </c>
      <c r="N112" s="176" t="s">
        <v>42</v>
      </c>
      <c r="O112" s="40"/>
      <c r="P112" s="177">
        <f>O112*H112</f>
        <v>0</v>
      </c>
      <c r="Q112" s="177">
        <v>0</v>
      </c>
      <c r="R112" s="177">
        <f>Q112*H112</f>
        <v>0</v>
      </c>
      <c r="S112" s="177">
        <v>0.41699999999999998</v>
      </c>
      <c r="T112" s="178">
        <f>S112*H112</f>
        <v>2.10168</v>
      </c>
      <c r="AR112" s="22" t="s">
        <v>127</v>
      </c>
      <c r="AT112" s="22" t="s">
        <v>122</v>
      </c>
      <c r="AU112" s="22" t="s">
        <v>81</v>
      </c>
      <c r="AY112" s="22" t="s">
        <v>120</v>
      </c>
      <c r="BE112" s="179">
        <f>IF(N112="základní",J112,0)</f>
        <v>0</v>
      </c>
      <c r="BF112" s="179">
        <f>IF(N112="snížená",J112,0)</f>
        <v>0</v>
      </c>
      <c r="BG112" s="179">
        <f>IF(N112="zákl. přenesená",J112,0)</f>
        <v>0</v>
      </c>
      <c r="BH112" s="179">
        <f>IF(N112="sníž. přenesená",J112,0)</f>
        <v>0</v>
      </c>
      <c r="BI112" s="179">
        <f>IF(N112="nulová",J112,0)</f>
        <v>0</v>
      </c>
      <c r="BJ112" s="22" t="s">
        <v>79</v>
      </c>
      <c r="BK112" s="179">
        <f>ROUND(I112*H112,2)</f>
        <v>0</v>
      </c>
      <c r="BL112" s="22" t="s">
        <v>127</v>
      </c>
      <c r="BM112" s="22" t="s">
        <v>160</v>
      </c>
    </row>
    <row r="113" spans="2:65" s="1" customFormat="1" ht="40.5">
      <c r="B113" s="39"/>
      <c r="D113" s="180" t="s">
        <v>129</v>
      </c>
      <c r="F113" s="181" t="s">
        <v>161</v>
      </c>
      <c r="I113" s="182"/>
      <c r="L113" s="39"/>
      <c r="M113" s="183"/>
      <c r="N113" s="40"/>
      <c r="O113" s="40"/>
      <c r="P113" s="40"/>
      <c r="Q113" s="40"/>
      <c r="R113" s="40"/>
      <c r="S113" s="40"/>
      <c r="T113" s="68"/>
      <c r="AT113" s="22" t="s">
        <v>129</v>
      </c>
      <c r="AU113" s="22" t="s">
        <v>81</v>
      </c>
    </row>
    <row r="114" spans="2:65" s="11" customFormat="1">
      <c r="B114" s="185"/>
      <c r="D114" s="180" t="s">
        <v>133</v>
      </c>
      <c r="E114" s="186" t="s">
        <v>5</v>
      </c>
      <c r="F114" s="187" t="s">
        <v>162</v>
      </c>
      <c r="H114" s="188">
        <v>5.04</v>
      </c>
      <c r="I114" s="189"/>
      <c r="L114" s="185"/>
      <c r="M114" s="190"/>
      <c r="N114" s="191"/>
      <c r="O114" s="191"/>
      <c r="P114" s="191"/>
      <c r="Q114" s="191"/>
      <c r="R114" s="191"/>
      <c r="S114" s="191"/>
      <c r="T114" s="192"/>
      <c r="AT114" s="186" t="s">
        <v>133</v>
      </c>
      <c r="AU114" s="186" t="s">
        <v>81</v>
      </c>
      <c r="AV114" s="11" t="s">
        <v>81</v>
      </c>
      <c r="AW114" s="11" t="s">
        <v>35</v>
      </c>
      <c r="AX114" s="11" t="s">
        <v>71</v>
      </c>
      <c r="AY114" s="186" t="s">
        <v>120</v>
      </c>
    </row>
    <row r="115" spans="2:65" s="12" customFormat="1">
      <c r="B115" s="193"/>
      <c r="D115" s="180" t="s">
        <v>133</v>
      </c>
      <c r="E115" s="194" t="s">
        <v>5</v>
      </c>
      <c r="F115" s="195" t="s">
        <v>135</v>
      </c>
      <c r="H115" s="196">
        <v>5.04</v>
      </c>
      <c r="I115" s="197"/>
      <c r="L115" s="193"/>
      <c r="M115" s="198"/>
      <c r="N115" s="199"/>
      <c r="O115" s="199"/>
      <c r="P115" s="199"/>
      <c r="Q115" s="199"/>
      <c r="R115" s="199"/>
      <c r="S115" s="199"/>
      <c r="T115" s="200"/>
      <c r="AT115" s="194" t="s">
        <v>133</v>
      </c>
      <c r="AU115" s="194" t="s">
        <v>81</v>
      </c>
      <c r="AV115" s="12" t="s">
        <v>127</v>
      </c>
      <c r="AW115" s="12" t="s">
        <v>35</v>
      </c>
      <c r="AX115" s="12" t="s">
        <v>79</v>
      </c>
      <c r="AY115" s="194" t="s">
        <v>120</v>
      </c>
    </row>
    <row r="116" spans="2:65" s="1" customFormat="1" ht="25.5" customHeight="1">
      <c r="B116" s="167"/>
      <c r="C116" s="168" t="s">
        <v>163</v>
      </c>
      <c r="D116" s="168" t="s">
        <v>122</v>
      </c>
      <c r="E116" s="169" t="s">
        <v>164</v>
      </c>
      <c r="F116" s="170" t="s">
        <v>165</v>
      </c>
      <c r="G116" s="171" t="s">
        <v>153</v>
      </c>
      <c r="H116" s="172">
        <v>9.84</v>
      </c>
      <c r="I116" s="173"/>
      <c r="J116" s="174">
        <f>ROUND(I116*H116,2)</f>
        <v>0</v>
      </c>
      <c r="K116" s="170" t="s">
        <v>126</v>
      </c>
      <c r="L116" s="39"/>
      <c r="M116" s="175" t="s">
        <v>5</v>
      </c>
      <c r="N116" s="176" t="s">
        <v>42</v>
      </c>
      <c r="O116" s="40"/>
      <c r="P116" s="177">
        <f>O116*H116</f>
        <v>0</v>
      </c>
      <c r="Q116" s="177">
        <v>0</v>
      </c>
      <c r="R116" s="177">
        <f>Q116*H116</f>
        <v>0</v>
      </c>
      <c r="S116" s="177">
        <v>0.32</v>
      </c>
      <c r="T116" s="178">
        <f>S116*H116</f>
        <v>3.1488</v>
      </c>
      <c r="AR116" s="22" t="s">
        <v>127</v>
      </c>
      <c r="AT116" s="22" t="s">
        <v>122</v>
      </c>
      <c r="AU116" s="22" t="s">
        <v>81</v>
      </c>
      <c r="AY116" s="22" t="s">
        <v>120</v>
      </c>
      <c r="BE116" s="179">
        <f>IF(N116="základní",J116,0)</f>
        <v>0</v>
      </c>
      <c r="BF116" s="179">
        <f>IF(N116="snížená",J116,0)</f>
        <v>0</v>
      </c>
      <c r="BG116" s="179">
        <f>IF(N116="zákl. přenesená",J116,0)</f>
        <v>0</v>
      </c>
      <c r="BH116" s="179">
        <f>IF(N116="sníž. přenesená",J116,0)</f>
        <v>0</v>
      </c>
      <c r="BI116" s="179">
        <f>IF(N116="nulová",J116,0)</f>
        <v>0</v>
      </c>
      <c r="BJ116" s="22" t="s">
        <v>79</v>
      </c>
      <c r="BK116" s="179">
        <f>ROUND(I116*H116,2)</f>
        <v>0</v>
      </c>
      <c r="BL116" s="22" t="s">
        <v>127</v>
      </c>
      <c r="BM116" s="22" t="s">
        <v>166</v>
      </c>
    </row>
    <row r="117" spans="2:65" s="1" customFormat="1" ht="40.5">
      <c r="B117" s="39"/>
      <c r="D117" s="180" t="s">
        <v>129</v>
      </c>
      <c r="F117" s="181" t="s">
        <v>167</v>
      </c>
      <c r="I117" s="182"/>
      <c r="L117" s="39"/>
      <c r="M117" s="183"/>
      <c r="N117" s="40"/>
      <c r="O117" s="40"/>
      <c r="P117" s="40"/>
      <c r="Q117" s="40"/>
      <c r="R117" s="40"/>
      <c r="S117" s="40"/>
      <c r="T117" s="68"/>
      <c r="AT117" s="22" t="s">
        <v>129</v>
      </c>
      <c r="AU117" s="22" t="s">
        <v>81</v>
      </c>
    </row>
    <row r="118" spans="2:65" s="11" customFormat="1">
      <c r="B118" s="185"/>
      <c r="D118" s="180" t="s">
        <v>133</v>
      </c>
      <c r="E118" s="186" t="s">
        <v>5</v>
      </c>
      <c r="F118" s="187" t="s">
        <v>168</v>
      </c>
      <c r="H118" s="188">
        <v>9.84</v>
      </c>
      <c r="I118" s="189"/>
      <c r="L118" s="185"/>
      <c r="M118" s="190"/>
      <c r="N118" s="191"/>
      <c r="O118" s="191"/>
      <c r="P118" s="191"/>
      <c r="Q118" s="191"/>
      <c r="R118" s="191"/>
      <c r="S118" s="191"/>
      <c r="T118" s="192"/>
      <c r="AT118" s="186" t="s">
        <v>133</v>
      </c>
      <c r="AU118" s="186" t="s">
        <v>81</v>
      </c>
      <c r="AV118" s="11" t="s">
        <v>81</v>
      </c>
      <c r="AW118" s="11" t="s">
        <v>35</v>
      </c>
      <c r="AX118" s="11" t="s">
        <v>71</v>
      </c>
      <c r="AY118" s="186" t="s">
        <v>120</v>
      </c>
    </row>
    <row r="119" spans="2:65" s="12" customFormat="1">
      <c r="B119" s="193"/>
      <c r="D119" s="180" t="s">
        <v>133</v>
      </c>
      <c r="E119" s="194" t="s">
        <v>5</v>
      </c>
      <c r="F119" s="195" t="s">
        <v>135</v>
      </c>
      <c r="H119" s="196">
        <v>9.84</v>
      </c>
      <c r="I119" s="197"/>
      <c r="L119" s="193"/>
      <c r="M119" s="198"/>
      <c r="N119" s="199"/>
      <c r="O119" s="199"/>
      <c r="P119" s="199"/>
      <c r="Q119" s="199"/>
      <c r="R119" s="199"/>
      <c r="S119" s="199"/>
      <c r="T119" s="200"/>
      <c r="AT119" s="194" t="s">
        <v>133</v>
      </c>
      <c r="AU119" s="194" t="s">
        <v>81</v>
      </c>
      <c r="AV119" s="12" t="s">
        <v>127</v>
      </c>
      <c r="AW119" s="12" t="s">
        <v>35</v>
      </c>
      <c r="AX119" s="12" t="s">
        <v>79</v>
      </c>
      <c r="AY119" s="194" t="s">
        <v>120</v>
      </c>
    </row>
    <row r="120" spans="2:65" s="1" customFormat="1" ht="25.5" customHeight="1">
      <c r="B120" s="167"/>
      <c r="C120" s="168" t="s">
        <v>169</v>
      </c>
      <c r="D120" s="168" t="s">
        <v>122</v>
      </c>
      <c r="E120" s="169" t="s">
        <v>170</v>
      </c>
      <c r="F120" s="170" t="s">
        <v>171</v>
      </c>
      <c r="G120" s="171" t="s">
        <v>153</v>
      </c>
      <c r="H120" s="172">
        <v>180.36</v>
      </c>
      <c r="I120" s="173"/>
      <c r="J120" s="174">
        <f>ROUND(I120*H120,2)</f>
        <v>0</v>
      </c>
      <c r="K120" s="170" t="s">
        <v>126</v>
      </c>
      <c r="L120" s="39"/>
      <c r="M120" s="175" t="s">
        <v>5</v>
      </c>
      <c r="N120" s="176" t="s">
        <v>42</v>
      </c>
      <c r="O120" s="40"/>
      <c r="P120" s="177">
        <f>O120*H120</f>
        <v>0</v>
      </c>
      <c r="Q120" s="177">
        <v>0</v>
      </c>
      <c r="R120" s="177">
        <f>Q120*H120</f>
        <v>0</v>
      </c>
      <c r="S120" s="177">
        <v>0.29499999999999998</v>
      </c>
      <c r="T120" s="178">
        <f>S120*H120</f>
        <v>53.206200000000003</v>
      </c>
      <c r="AR120" s="22" t="s">
        <v>127</v>
      </c>
      <c r="AT120" s="22" t="s">
        <v>122</v>
      </c>
      <c r="AU120" s="22" t="s">
        <v>81</v>
      </c>
      <c r="AY120" s="22" t="s">
        <v>120</v>
      </c>
      <c r="BE120" s="179">
        <f>IF(N120="základní",J120,0)</f>
        <v>0</v>
      </c>
      <c r="BF120" s="179">
        <f>IF(N120="snížená",J120,0)</f>
        <v>0</v>
      </c>
      <c r="BG120" s="179">
        <f>IF(N120="zákl. přenesená",J120,0)</f>
        <v>0</v>
      </c>
      <c r="BH120" s="179">
        <f>IF(N120="sníž. přenesená",J120,0)</f>
        <v>0</v>
      </c>
      <c r="BI120" s="179">
        <f>IF(N120="nulová",J120,0)</f>
        <v>0</v>
      </c>
      <c r="BJ120" s="22" t="s">
        <v>79</v>
      </c>
      <c r="BK120" s="179">
        <f>ROUND(I120*H120,2)</f>
        <v>0</v>
      </c>
      <c r="BL120" s="22" t="s">
        <v>127</v>
      </c>
      <c r="BM120" s="22" t="s">
        <v>172</v>
      </c>
    </row>
    <row r="121" spans="2:65" s="1" customFormat="1" ht="40.5">
      <c r="B121" s="39"/>
      <c r="D121" s="180" t="s">
        <v>129</v>
      </c>
      <c r="F121" s="181" t="s">
        <v>173</v>
      </c>
      <c r="I121" s="182"/>
      <c r="L121" s="39"/>
      <c r="M121" s="183"/>
      <c r="N121" s="40"/>
      <c r="O121" s="40"/>
      <c r="P121" s="40"/>
      <c r="Q121" s="40"/>
      <c r="R121" s="40"/>
      <c r="S121" s="40"/>
      <c r="T121" s="68"/>
      <c r="AT121" s="22" t="s">
        <v>129</v>
      </c>
      <c r="AU121" s="22" t="s">
        <v>81</v>
      </c>
    </row>
    <row r="122" spans="2:65" s="11" customFormat="1">
      <c r="B122" s="185"/>
      <c r="D122" s="180" t="s">
        <v>133</v>
      </c>
      <c r="E122" s="186" t="s">
        <v>5</v>
      </c>
      <c r="F122" s="187" t="s">
        <v>174</v>
      </c>
      <c r="H122" s="188">
        <v>180.36</v>
      </c>
      <c r="I122" s="189"/>
      <c r="L122" s="185"/>
      <c r="M122" s="190"/>
      <c r="N122" s="191"/>
      <c r="O122" s="191"/>
      <c r="P122" s="191"/>
      <c r="Q122" s="191"/>
      <c r="R122" s="191"/>
      <c r="S122" s="191"/>
      <c r="T122" s="192"/>
      <c r="AT122" s="186" t="s">
        <v>133</v>
      </c>
      <c r="AU122" s="186" t="s">
        <v>81</v>
      </c>
      <c r="AV122" s="11" t="s">
        <v>81</v>
      </c>
      <c r="AW122" s="11" t="s">
        <v>35</v>
      </c>
      <c r="AX122" s="11" t="s">
        <v>71</v>
      </c>
      <c r="AY122" s="186" t="s">
        <v>120</v>
      </c>
    </row>
    <row r="123" spans="2:65" s="12" customFormat="1">
      <c r="B123" s="193"/>
      <c r="D123" s="180" t="s">
        <v>133</v>
      </c>
      <c r="E123" s="194" t="s">
        <v>5</v>
      </c>
      <c r="F123" s="195" t="s">
        <v>135</v>
      </c>
      <c r="H123" s="196">
        <v>180.36</v>
      </c>
      <c r="I123" s="197"/>
      <c r="L123" s="193"/>
      <c r="M123" s="198"/>
      <c r="N123" s="199"/>
      <c r="O123" s="199"/>
      <c r="P123" s="199"/>
      <c r="Q123" s="199"/>
      <c r="R123" s="199"/>
      <c r="S123" s="199"/>
      <c r="T123" s="200"/>
      <c r="AT123" s="194" t="s">
        <v>133</v>
      </c>
      <c r="AU123" s="194" t="s">
        <v>81</v>
      </c>
      <c r="AV123" s="12" t="s">
        <v>127</v>
      </c>
      <c r="AW123" s="12" t="s">
        <v>35</v>
      </c>
      <c r="AX123" s="12" t="s">
        <v>79</v>
      </c>
      <c r="AY123" s="194" t="s">
        <v>120</v>
      </c>
    </row>
    <row r="124" spans="2:65" s="1" customFormat="1" ht="16.5" customHeight="1">
      <c r="B124" s="167"/>
      <c r="C124" s="168" t="s">
        <v>175</v>
      </c>
      <c r="D124" s="168" t="s">
        <v>122</v>
      </c>
      <c r="E124" s="169" t="s">
        <v>176</v>
      </c>
      <c r="F124" s="170" t="s">
        <v>177</v>
      </c>
      <c r="G124" s="171" t="s">
        <v>153</v>
      </c>
      <c r="H124" s="172">
        <v>266.52</v>
      </c>
      <c r="I124" s="173"/>
      <c r="J124" s="174">
        <f>ROUND(I124*H124,2)</f>
        <v>0</v>
      </c>
      <c r="K124" s="170" t="s">
        <v>126</v>
      </c>
      <c r="L124" s="39"/>
      <c r="M124" s="175" t="s">
        <v>5</v>
      </c>
      <c r="N124" s="176" t="s">
        <v>42</v>
      </c>
      <c r="O124" s="40"/>
      <c r="P124" s="177">
        <f>O124*H124</f>
        <v>0</v>
      </c>
      <c r="Q124" s="177">
        <v>0</v>
      </c>
      <c r="R124" s="177">
        <f>Q124*H124</f>
        <v>0</v>
      </c>
      <c r="S124" s="177">
        <v>0.18</v>
      </c>
      <c r="T124" s="178">
        <f>S124*H124</f>
        <v>47.973599999999998</v>
      </c>
      <c r="AR124" s="22" t="s">
        <v>127</v>
      </c>
      <c r="AT124" s="22" t="s">
        <v>122</v>
      </c>
      <c r="AU124" s="22" t="s">
        <v>81</v>
      </c>
      <c r="AY124" s="22" t="s">
        <v>120</v>
      </c>
      <c r="BE124" s="179">
        <f>IF(N124="základní",J124,0)</f>
        <v>0</v>
      </c>
      <c r="BF124" s="179">
        <f>IF(N124="snížená",J124,0)</f>
        <v>0</v>
      </c>
      <c r="BG124" s="179">
        <f>IF(N124="zákl. přenesená",J124,0)</f>
        <v>0</v>
      </c>
      <c r="BH124" s="179">
        <f>IF(N124="sníž. přenesená",J124,0)</f>
        <v>0</v>
      </c>
      <c r="BI124" s="179">
        <f>IF(N124="nulová",J124,0)</f>
        <v>0</v>
      </c>
      <c r="BJ124" s="22" t="s">
        <v>79</v>
      </c>
      <c r="BK124" s="179">
        <f>ROUND(I124*H124,2)</f>
        <v>0</v>
      </c>
      <c r="BL124" s="22" t="s">
        <v>127</v>
      </c>
      <c r="BM124" s="22" t="s">
        <v>178</v>
      </c>
    </row>
    <row r="125" spans="2:65" s="1" customFormat="1" ht="40.5">
      <c r="B125" s="39"/>
      <c r="D125" s="180" t="s">
        <v>129</v>
      </c>
      <c r="F125" s="181" t="s">
        <v>179</v>
      </c>
      <c r="I125" s="182"/>
      <c r="L125" s="39"/>
      <c r="M125" s="183"/>
      <c r="N125" s="40"/>
      <c r="O125" s="40"/>
      <c r="P125" s="40"/>
      <c r="Q125" s="40"/>
      <c r="R125" s="40"/>
      <c r="S125" s="40"/>
      <c r="T125" s="68"/>
      <c r="AT125" s="22" t="s">
        <v>129</v>
      </c>
      <c r="AU125" s="22" t="s">
        <v>81</v>
      </c>
    </row>
    <row r="126" spans="2:65" s="11" customFormat="1">
      <c r="B126" s="185"/>
      <c r="D126" s="180" t="s">
        <v>133</v>
      </c>
      <c r="E126" s="186" t="s">
        <v>5</v>
      </c>
      <c r="F126" s="187" t="s">
        <v>174</v>
      </c>
      <c r="H126" s="188">
        <v>180.36</v>
      </c>
      <c r="I126" s="189"/>
      <c r="L126" s="185"/>
      <c r="M126" s="190"/>
      <c r="N126" s="191"/>
      <c r="O126" s="191"/>
      <c r="P126" s="191"/>
      <c r="Q126" s="191"/>
      <c r="R126" s="191"/>
      <c r="S126" s="191"/>
      <c r="T126" s="192"/>
      <c r="AT126" s="186" t="s">
        <v>133</v>
      </c>
      <c r="AU126" s="186" t="s">
        <v>81</v>
      </c>
      <c r="AV126" s="11" t="s">
        <v>81</v>
      </c>
      <c r="AW126" s="11" t="s">
        <v>35</v>
      </c>
      <c r="AX126" s="11" t="s">
        <v>71</v>
      </c>
      <c r="AY126" s="186" t="s">
        <v>120</v>
      </c>
    </row>
    <row r="127" spans="2:65" s="11" customFormat="1">
      <c r="B127" s="185"/>
      <c r="D127" s="180" t="s">
        <v>133</v>
      </c>
      <c r="E127" s="186" t="s">
        <v>5</v>
      </c>
      <c r="F127" s="187" t="s">
        <v>162</v>
      </c>
      <c r="H127" s="188">
        <v>5.04</v>
      </c>
      <c r="I127" s="189"/>
      <c r="L127" s="185"/>
      <c r="M127" s="190"/>
      <c r="N127" s="191"/>
      <c r="O127" s="191"/>
      <c r="P127" s="191"/>
      <c r="Q127" s="191"/>
      <c r="R127" s="191"/>
      <c r="S127" s="191"/>
      <c r="T127" s="192"/>
      <c r="AT127" s="186" t="s">
        <v>133</v>
      </c>
      <c r="AU127" s="186" t="s">
        <v>81</v>
      </c>
      <c r="AV127" s="11" t="s">
        <v>81</v>
      </c>
      <c r="AW127" s="11" t="s">
        <v>35</v>
      </c>
      <c r="AX127" s="11" t="s">
        <v>71</v>
      </c>
      <c r="AY127" s="186" t="s">
        <v>120</v>
      </c>
    </row>
    <row r="128" spans="2:65" s="11" customFormat="1">
      <c r="B128" s="185"/>
      <c r="D128" s="180" t="s">
        <v>133</v>
      </c>
      <c r="E128" s="186" t="s">
        <v>5</v>
      </c>
      <c r="F128" s="187" t="s">
        <v>156</v>
      </c>
      <c r="H128" s="188">
        <v>7.08</v>
      </c>
      <c r="I128" s="189"/>
      <c r="L128" s="185"/>
      <c r="M128" s="190"/>
      <c r="N128" s="191"/>
      <c r="O128" s="191"/>
      <c r="P128" s="191"/>
      <c r="Q128" s="191"/>
      <c r="R128" s="191"/>
      <c r="S128" s="191"/>
      <c r="T128" s="192"/>
      <c r="AT128" s="186" t="s">
        <v>133</v>
      </c>
      <c r="AU128" s="186" t="s">
        <v>81</v>
      </c>
      <c r="AV128" s="11" t="s">
        <v>81</v>
      </c>
      <c r="AW128" s="11" t="s">
        <v>35</v>
      </c>
      <c r="AX128" s="11" t="s">
        <v>71</v>
      </c>
      <c r="AY128" s="186" t="s">
        <v>120</v>
      </c>
    </row>
    <row r="129" spans="2:65" s="11" customFormat="1">
      <c r="B129" s="185"/>
      <c r="D129" s="180" t="s">
        <v>133</v>
      </c>
      <c r="E129" s="186" t="s">
        <v>5</v>
      </c>
      <c r="F129" s="187" t="s">
        <v>168</v>
      </c>
      <c r="H129" s="188">
        <v>9.84</v>
      </c>
      <c r="I129" s="189"/>
      <c r="L129" s="185"/>
      <c r="M129" s="190"/>
      <c r="N129" s="191"/>
      <c r="O129" s="191"/>
      <c r="P129" s="191"/>
      <c r="Q129" s="191"/>
      <c r="R129" s="191"/>
      <c r="S129" s="191"/>
      <c r="T129" s="192"/>
      <c r="AT129" s="186" t="s">
        <v>133</v>
      </c>
      <c r="AU129" s="186" t="s">
        <v>81</v>
      </c>
      <c r="AV129" s="11" t="s">
        <v>81</v>
      </c>
      <c r="AW129" s="11" t="s">
        <v>35</v>
      </c>
      <c r="AX129" s="11" t="s">
        <v>71</v>
      </c>
      <c r="AY129" s="186" t="s">
        <v>120</v>
      </c>
    </row>
    <row r="130" spans="2:65" s="11" customFormat="1">
      <c r="B130" s="185"/>
      <c r="D130" s="180" t="s">
        <v>133</v>
      </c>
      <c r="E130" s="186" t="s">
        <v>5</v>
      </c>
      <c r="F130" s="187" t="s">
        <v>180</v>
      </c>
      <c r="H130" s="188">
        <v>64.2</v>
      </c>
      <c r="I130" s="189"/>
      <c r="L130" s="185"/>
      <c r="M130" s="190"/>
      <c r="N130" s="191"/>
      <c r="O130" s="191"/>
      <c r="P130" s="191"/>
      <c r="Q130" s="191"/>
      <c r="R130" s="191"/>
      <c r="S130" s="191"/>
      <c r="T130" s="192"/>
      <c r="AT130" s="186" t="s">
        <v>133</v>
      </c>
      <c r="AU130" s="186" t="s">
        <v>81</v>
      </c>
      <c r="AV130" s="11" t="s">
        <v>81</v>
      </c>
      <c r="AW130" s="11" t="s">
        <v>35</v>
      </c>
      <c r="AX130" s="11" t="s">
        <v>71</v>
      </c>
      <c r="AY130" s="186" t="s">
        <v>120</v>
      </c>
    </row>
    <row r="131" spans="2:65" s="12" customFormat="1">
      <c r="B131" s="193"/>
      <c r="D131" s="180" t="s">
        <v>133</v>
      </c>
      <c r="E131" s="194" t="s">
        <v>5</v>
      </c>
      <c r="F131" s="195" t="s">
        <v>135</v>
      </c>
      <c r="H131" s="196">
        <v>266.52</v>
      </c>
      <c r="I131" s="197"/>
      <c r="L131" s="193"/>
      <c r="M131" s="198"/>
      <c r="N131" s="199"/>
      <c r="O131" s="199"/>
      <c r="P131" s="199"/>
      <c r="Q131" s="199"/>
      <c r="R131" s="199"/>
      <c r="S131" s="199"/>
      <c r="T131" s="200"/>
      <c r="AT131" s="194" t="s">
        <v>133</v>
      </c>
      <c r="AU131" s="194" t="s">
        <v>81</v>
      </c>
      <c r="AV131" s="12" t="s">
        <v>127</v>
      </c>
      <c r="AW131" s="12" t="s">
        <v>35</v>
      </c>
      <c r="AX131" s="12" t="s">
        <v>79</v>
      </c>
      <c r="AY131" s="194" t="s">
        <v>120</v>
      </c>
    </row>
    <row r="132" spans="2:65" s="1" customFormat="1" ht="16.5" customHeight="1">
      <c r="B132" s="167"/>
      <c r="C132" s="168" t="s">
        <v>181</v>
      </c>
      <c r="D132" s="168" t="s">
        <v>122</v>
      </c>
      <c r="E132" s="169" t="s">
        <v>182</v>
      </c>
      <c r="F132" s="170" t="s">
        <v>183</v>
      </c>
      <c r="G132" s="171" t="s">
        <v>153</v>
      </c>
      <c r="H132" s="172">
        <v>11.04</v>
      </c>
      <c r="I132" s="173"/>
      <c r="J132" s="174">
        <f>ROUND(I132*H132,2)</f>
        <v>0</v>
      </c>
      <c r="K132" s="170" t="s">
        <v>126</v>
      </c>
      <c r="L132" s="39"/>
      <c r="M132" s="175" t="s">
        <v>5</v>
      </c>
      <c r="N132" s="176" t="s">
        <v>42</v>
      </c>
      <c r="O132" s="40"/>
      <c r="P132" s="177">
        <f>O132*H132</f>
        <v>0</v>
      </c>
      <c r="Q132" s="177">
        <v>0</v>
      </c>
      <c r="R132" s="177">
        <f>Q132*H132</f>
        <v>0</v>
      </c>
      <c r="S132" s="177">
        <v>0.3</v>
      </c>
      <c r="T132" s="178">
        <f>S132*H132</f>
        <v>3.3119999999999998</v>
      </c>
      <c r="AR132" s="22" t="s">
        <v>127</v>
      </c>
      <c r="AT132" s="22" t="s">
        <v>122</v>
      </c>
      <c r="AU132" s="22" t="s">
        <v>81</v>
      </c>
      <c r="AY132" s="22" t="s">
        <v>120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22" t="s">
        <v>79</v>
      </c>
      <c r="BK132" s="179">
        <f>ROUND(I132*H132,2)</f>
        <v>0</v>
      </c>
      <c r="BL132" s="22" t="s">
        <v>127</v>
      </c>
      <c r="BM132" s="22" t="s">
        <v>184</v>
      </c>
    </row>
    <row r="133" spans="2:65" s="1" customFormat="1" ht="40.5">
      <c r="B133" s="39"/>
      <c r="D133" s="180" t="s">
        <v>129</v>
      </c>
      <c r="F133" s="181" t="s">
        <v>185</v>
      </c>
      <c r="I133" s="182"/>
      <c r="L133" s="39"/>
      <c r="M133" s="183"/>
      <c r="N133" s="40"/>
      <c r="O133" s="40"/>
      <c r="P133" s="40"/>
      <c r="Q133" s="40"/>
      <c r="R133" s="40"/>
      <c r="S133" s="40"/>
      <c r="T133" s="68"/>
      <c r="AT133" s="22" t="s">
        <v>129</v>
      </c>
      <c r="AU133" s="22" t="s">
        <v>81</v>
      </c>
    </row>
    <row r="134" spans="2:65" s="11" customFormat="1">
      <c r="B134" s="185"/>
      <c r="D134" s="180" t="s">
        <v>133</v>
      </c>
      <c r="E134" s="186" t="s">
        <v>5</v>
      </c>
      <c r="F134" s="187" t="s">
        <v>186</v>
      </c>
      <c r="H134" s="188">
        <v>11.04</v>
      </c>
      <c r="I134" s="189"/>
      <c r="L134" s="185"/>
      <c r="M134" s="190"/>
      <c r="N134" s="191"/>
      <c r="O134" s="191"/>
      <c r="P134" s="191"/>
      <c r="Q134" s="191"/>
      <c r="R134" s="191"/>
      <c r="S134" s="191"/>
      <c r="T134" s="192"/>
      <c r="AT134" s="186" t="s">
        <v>133</v>
      </c>
      <c r="AU134" s="186" t="s">
        <v>81</v>
      </c>
      <c r="AV134" s="11" t="s">
        <v>81</v>
      </c>
      <c r="AW134" s="11" t="s">
        <v>35</v>
      </c>
      <c r="AX134" s="11" t="s">
        <v>71</v>
      </c>
      <c r="AY134" s="186" t="s">
        <v>120</v>
      </c>
    </row>
    <row r="135" spans="2:65" s="12" customFormat="1">
      <c r="B135" s="193"/>
      <c r="D135" s="180" t="s">
        <v>133</v>
      </c>
      <c r="E135" s="194" t="s">
        <v>5</v>
      </c>
      <c r="F135" s="195" t="s">
        <v>135</v>
      </c>
      <c r="H135" s="196">
        <v>11.04</v>
      </c>
      <c r="I135" s="197"/>
      <c r="L135" s="193"/>
      <c r="M135" s="198"/>
      <c r="N135" s="199"/>
      <c r="O135" s="199"/>
      <c r="P135" s="199"/>
      <c r="Q135" s="199"/>
      <c r="R135" s="199"/>
      <c r="S135" s="199"/>
      <c r="T135" s="200"/>
      <c r="AT135" s="194" t="s">
        <v>133</v>
      </c>
      <c r="AU135" s="194" t="s">
        <v>81</v>
      </c>
      <c r="AV135" s="12" t="s">
        <v>127</v>
      </c>
      <c r="AW135" s="12" t="s">
        <v>35</v>
      </c>
      <c r="AX135" s="12" t="s">
        <v>79</v>
      </c>
      <c r="AY135" s="194" t="s">
        <v>120</v>
      </c>
    </row>
    <row r="136" spans="2:65" s="1" customFormat="1" ht="16.5" customHeight="1">
      <c r="B136" s="167"/>
      <c r="C136" s="168" t="s">
        <v>187</v>
      </c>
      <c r="D136" s="168" t="s">
        <v>122</v>
      </c>
      <c r="E136" s="169" t="s">
        <v>188</v>
      </c>
      <c r="F136" s="170" t="s">
        <v>189</v>
      </c>
      <c r="G136" s="171" t="s">
        <v>153</v>
      </c>
      <c r="H136" s="172">
        <v>187.44</v>
      </c>
      <c r="I136" s="173"/>
      <c r="J136" s="174">
        <f>ROUND(I136*H136,2)</f>
        <v>0</v>
      </c>
      <c r="K136" s="170" t="s">
        <v>126</v>
      </c>
      <c r="L136" s="39"/>
      <c r="M136" s="175" t="s">
        <v>5</v>
      </c>
      <c r="N136" s="176" t="s">
        <v>42</v>
      </c>
      <c r="O136" s="40"/>
      <c r="P136" s="177">
        <f>O136*H136</f>
        <v>0</v>
      </c>
      <c r="Q136" s="177">
        <v>0</v>
      </c>
      <c r="R136" s="177">
        <f>Q136*H136</f>
        <v>0</v>
      </c>
      <c r="S136" s="177">
        <v>0.28999999999999998</v>
      </c>
      <c r="T136" s="178">
        <f>S136*H136</f>
        <v>54.357599999999998</v>
      </c>
      <c r="AR136" s="22" t="s">
        <v>127</v>
      </c>
      <c r="AT136" s="22" t="s">
        <v>122</v>
      </c>
      <c r="AU136" s="22" t="s">
        <v>81</v>
      </c>
      <c r="AY136" s="22" t="s">
        <v>120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22" t="s">
        <v>79</v>
      </c>
      <c r="BK136" s="179">
        <f>ROUND(I136*H136,2)</f>
        <v>0</v>
      </c>
      <c r="BL136" s="22" t="s">
        <v>127</v>
      </c>
      <c r="BM136" s="22" t="s">
        <v>190</v>
      </c>
    </row>
    <row r="137" spans="2:65" s="1" customFormat="1" ht="40.5">
      <c r="B137" s="39"/>
      <c r="D137" s="180" t="s">
        <v>129</v>
      </c>
      <c r="F137" s="181" t="s">
        <v>191</v>
      </c>
      <c r="I137" s="182"/>
      <c r="L137" s="39"/>
      <c r="M137" s="183"/>
      <c r="N137" s="40"/>
      <c r="O137" s="40"/>
      <c r="P137" s="40"/>
      <c r="Q137" s="40"/>
      <c r="R137" s="40"/>
      <c r="S137" s="40"/>
      <c r="T137" s="68"/>
      <c r="AT137" s="22" t="s">
        <v>129</v>
      </c>
      <c r="AU137" s="22" t="s">
        <v>81</v>
      </c>
    </row>
    <row r="138" spans="2:65" s="11" customFormat="1">
      <c r="B138" s="185"/>
      <c r="D138" s="180" t="s">
        <v>133</v>
      </c>
      <c r="E138" s="186" t="s">
        <v>5</v>
      </c>
      <c r="F138" s="187" t="s">
        <v>174</v>
      </c>
      <c r="H138" s="188">
        <v>180.36</v>
      </c>
      <c r="I138" s="189"/>
      <c r="L138" s="185"/>
      <c r="M138" s="190"/>
      <c r="N138" s="191"/>
      <c r="O138" s="191"/>
      <c r="P138" s="191"/>
      <c r="Q138" s="191"/>
      <c r="R138" s="191"/>
      <c r="S138" s="191"/>
      <c r="T138" s="192"/>
      <c r="AT138" s="186" t="s">
        <v>133</v>
      </c>
      <c r="AU138" s="186" t="s">
        <v>81</v>
      </c>
      <c r="AV138" s="11" t="s">
        <v>81</v>
      </c>
      <c r="AW138" s="11" t="s">
        <v>35</v>
      </c>
      <c r="AX138" s="11" t="s">
        <v>71</v>
      </c>
      <c r="AY138" s="186" t="s">
        <v>120</v>
      </c>
    </row>
    <row r="139" spans="2:65" s="11" customFormat="1">
      <c r="B139" s="185"/>
      <c r="D139" s="180" t="s">
        <v>133</v>
      </c>
      <c r="E139" s="186" t="s">
        <v>5</v>
      </c>
      <c r="F139" s="187" t="s">
        <v>156</v>
      </c>
      <c r="H139" s="188">
        <v>7.08</v>
      </c>
      <c r="I139" s="189"/>
      <c r="L139" s="185"/>
      <c r="M139" s="190"/>
      <c r="N139" s="191"/>
      <c r="O139" s="191"/>
      <c r="P139" s="191"/>
      <c r="Q139" s="191"/>
      <c r="R139" s="191"/>
      <c r="S139" s="191"/>
      <c r="T139" s="192"/>
      <c r="AT139" s="186" t="s">
        <v>133</v>
      </c>
      <c r="AU139" s="186" t="s">
        <v>81</v>
      </c>
      <c r="AV139" s="11" t="s">
        <v>81</v>
      </c>
      <c r="AW139" s="11" t="s">
        <v>35</v>
      </c>
      <c r="AX139" s="11" t="s">
        <v>71</v>
      </c>
      <c r="AY139" s="186" t="s">
        <v>120</v>
      </c>
    </row>
    <row r="140" spans="2:65" s="12" customFormat="1">
      <c r="B140" s="193"/>
      <c r="D140" s="180" t="s">
        <v>133</v>
      </c>
      <c r="E140" s="194" t="s">
        <v>5</v>
      </c>
      <c r="F140" s="195" t="s">
        <v>135</v>
      </c>
      <c r="H140" s="196">
        <v>187.44</v>
      </c>
      <c r="I140" s="197"/>
      <c r="L140" s="193"/>
      <c r="M140" s="198"/>
      <c r="N140" s="199"/>
      <c r="O140" s="199"/>
      <c r="P140" s="199"/>
      <c r="Q140" s="199"/>
      <c r="R140" s="199"/>
      <c r="S140" s="199"/>
      <c r="T140" s="200"/>
      <c r="AT140" s="194" t="s">
        <v>133</v>
      </c>
      <c r="AU140" s="194" t="s">
        <v>81</v>
      </c>
      <c r="AV140" s="12" t="s">
        <v>127</v>
      </c>
      <c r="AW140" s="12" t="s">
        <v>35</v>
      </c>
      <c r="AX140" s="12" t="s">
        <v>79</v>
      </c>
      <c r="AY140" s="194" t="s">
        <v>120</v>
      </c>
    </row>
    <row r="141" spans="2:65" s="1" customFormat="1" ht="16.5" customHeight="1">
      <c r="B141" s="167"/>
      <c r="C141" s="168" t="s">
        <v>192</v>
      </c>
      <c r="D141" s="168" t="s">
        <v>122</v>
      </c>
      <c r="E141" s="169" t="s">
        <v>193</v>
      </c>
      <c r="F141" s="170" t="s">
        <v>194</v>
      </c>
      <c r="G141" s="171" t="s">
        <v>153</v>
      </c>
      <c r="H141" s="172">
        <v>215.64</v>
      </c>
      <c r="I141" s="173"/>
      <c r="J141" s="174">
        <f>ROUND(I141*H141,2)</f>
        <v>0</v>
      </c>
      <c r="K141" s="170" t="s">
        <v>126</v>
      </c>
      <c r="L141" s="39"/>
      <c r="M141" s="175" t="s">
        <v>5</v>
      </c>
      <c r="N141" s="176" t="s">
        <v>42</v>
      </c>
      <c r="O141" s="40"/>
      <c r="P141" s="177">
        <f>O141*H141</f>
        <v>0</v>
      </c>
      <c r="Q141" s="177">
        <v>0</v>
      </c>
      <c r="R141" s="177">
        <f>Q141*H141</f>
        <v>0</v>
      </c>
      <c r="S141" s="177">
        <v>0.44</v>
      </c>
      <c r="T141" s="178">
        <f>S141*H141</f>
        <v>94.881599999999992</v>
      </c>
      <c r="AR141" s="22" t="s">
        <v>127</v>
      </c>
      <c r="AT141" s="22" t="s">
        <v>122</v>
      </c>
      <c r="AU141" s="22" t="s">
        <v>81</v>
      </c>
      <c r="AY141" s="22" t="s">
        <v>120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22" t="s">
        <v>79</v>
      </c>
      <c r="BK141" s="179">
        <f>ROUND(I141*H141,2)</f>
        <v>0</v>
      </c>
      <c r="BL141" s="22" t="s">
        <v>127</v>
      </c>
      <c r="BM141" s="22" t="s">
        <v>195</v>
      </c>
    </row>
    <row r="142" spans="2:65" s="1" customFormat="1" ht="40.5">
      <c r="B142" s="39"/>
      <c r="D142" s="180" t="s">
        <v>129</v>
      </c>
      <c r="F142" s="181" t="s">
        <v>196</v>
      </c>
      <c r="I142" s="182"/>
      <c r="L142" s="39"/>
      <c r="M142" s="183"/>
      <c r="N142" s="40"/>
      <c r="O142" s="40"/>
      <c r="P142" s="40"/>
      <c r="Q142" s="40"/>
      <c r="R142" s="40"/>
      <c r="S142" s="40"/>
      <c r="T142" s="68"/>
      <c r="AT142" s="22" t="s">
        <v>129</v>
      </c>
      <c r="AU142" s="22" t="s">
        <v>81</v>
      </c>
    </row>
    <row r="143" spans="2:65" s="11" customFormat="1">
      <c r="B143" s="185"/>
      <c r="D143" s="180" t="s">
        <v>133</v>
      </c>
      <c r="E143" s="186" t="s">
        <v>5</v>
      </c>
      <c r="F143" s="187" t="s">
        <v>186</v>
      </c>
      <c r="H143" s="188">
        <v>11.04</v>
      </c>
      <c r="I143" s="189"/>
      <c r="L143" s="185"/>
      <c r="M143" s="190"/>
      <c r="N143" s="191"/>
      <c r="O143" s="191"/>
      <c r="P143" s="191"/>
      <c r="Q143" s="191"/>
      <c r="R143" s="191"/>
      <c r="S143" s="191"/>
      <c r="T143" s="192"/>
      <c r="AT143" s="186" t="s">
        <v>133</v>
      </c>
      <c r="AU143" s="186" t="s">
        <v>81</v>
      </c>
      <c r="AV143" s="11" t="s">
        <v>81</v>
      </c>
      <c r="AW143" s="11" t="s">
        <v>35</v>
      </c>
      <c r="AX143" s="11" t="s">
        <v>71</v>
      </c>
      <c r="AY143" s="186" t="s">
        <v>120</v>
      </c>
    </row>
    <row r="144" spans="2:65" s="11" customFormat="1">
      <c r="B144" s="185"/>
      <c r="D144" s="180" t="s">
        <v>133</v>
      </c>
      <c r="E144" s="186" t="s">
        <v>5</v>
      </c>
      <c r="F144" s="187" t="s">
        <v>197</v>
      </c>
      <c r="H144" s="188">
        <v>130.56</v>
      </c>
      <c r="I144" s="189"/>
      <c r="L144" s="185"/>
      <c r="M144" s="190"/>
      <c r="N144" s="191"/>
      <c r="O144" s="191"/>
      <c r="P144" s="191"/>
      <c r="Q144" s="191"/>
      <c r="R144" s="191"/>
      <c r="S144" s="191"/>
      <c r="T144" s="192"/>
      <c r="AT144" s="186" t="s">
        <v>133</v>
      </c>
      <c r="AU144" s="186" t="s">
        <v>81</v>
      </c>
      <c r="AV144" s="11" t="s">
        <v>81</v>
      </c>
      <c r="AW144" s="11" t="s">
        <v>35</v>
      </c>
      <c r="AX144" s="11" t="s">
        <v>71</v>
      </c>
      <c r="AY144" s="186" t="s">
        <v>120</v>
      </c>
    </row>
    <row r="145" spans="2:65" s="11" customFormat="1">
      <c r="B145" s="185"/>
      <c r="D145" s="180" t="s">
        <v>133</v>
      </c>
      <c r="E145" s="186" t="s">
        <v>5</v>
      </c>
      <c r="F145" s="187" t="s">
        <v>180</v>
      </c>
      <c r="H145" s="188">
        <v>64.2</v>
      </c>
      <c r="I145" s="189"/>
      <c r="L145" s="185"/>
      <c r="M145" s="190"/>
      <c r="N145" s="191"/>
      <c r="O145" s="191"/>
      <c r="P145" s="191"/>
      <c r="Q145" s="191"/>
      <c r="R145" s="191"/>
      <c r="S145" s="191"/>
      <c r="T145" s="192"/>
      <c r="AT145" s="186" t="s">
        <v>133</v>
      </c>
      <c r="AU145" s="186" t="s">
        <v>81</v>
      </c>
      <c r="AV145" s="11" t="s">
        <v>81</v>
      </c>
      <c r="AW145" s="11" t="s">
        <v>35</v>
      </c>
      <c r="AX145" s="11" t="s">
        <v>71</v>
      </c>
      <c r="AY145" s="186" t="s">
        <v>120</v>
      </c>
    </row>
    <row r="146" spans="2:65" s="11" customFormat="1">
      <c r="B146" s="185"/>
      <c r="D146" s="180" t="s">
        <v>133</v>
      </c>
      <c r="E146" s="186" t="s">
        <v>5</v>
      </c>
      <c r="F146" s="187" t="s">
        <v>168</v>
      </c>
      <c r="H146" s="188">
        <v>9.84</v>
      </c>
      <c r="I146" s="189"/>
      <c r="L146" s="185"/>
      <c r="M146" s="190"/>
      <c r="N146" s="191"/>
      <c r="O146" s="191"/>
      <c r="P146" s="191"/>
      <c r="Q146" s="191"/>
      <c r="R146" s="191"/>
      <c r="S146" s="191"/>
      <c r="T146" s="192"/>
      <c r="AT146" s="186" t="s">
        <v>133</v>
      </c>
      <c r="AU146" s="186" t="s">
        <v>81</v>
      </c>
      <c r="AV146" s="11" t="s">
        <v>81</v>
      </c>
      <c r="AW146" s="11" t="s">
        <v>35</v>
      </c>
      <c r="AX146" s="11" t="s">
        <v>71</v>
      </c>
      <c r="AY146" s="186" t="s">
        <v>120</v>
      </c>
    </row>
    <row r="147" spans="2:65" s="12" customFormat="1">
      <c r="B147" s="193"/>
      <c r="D147" s="180" t="s">
        <v>133</v>
      </c>
      <c r="E147" s="194" t="s">
        <v>5</v>
      </c>
      <c r="F147" s="195" t="s">
        <v>135</v>
      </c>
      <c r="H147" s="196">
        <v>215.64</v>
      </c>
      <c r="I147" s="197"/>
      <c r="L147" s="193"/>
      <c r="M147" s="198"/>
      <c r="N147" s="199"/>
      <c r="O147" s="199"/>
      <c r="P147" s="199"/>
      <c r="Q147" s="199"/>
      <c r="R147" s="199"/>
      <c r="S147" s="199"/>
      <c r="T147" s="200"/>
      <c r="AT147" s="194" t="s">
        <v>133</v>
      </c>
      <c r="AU147" s="194" t="s">
        <v>81</v>
      </c>
      <c r="AV147" s="12" t="s">
        <v>127</v>
      </c>
      <c r="AW147" s="12" t="s">
        <v>35</v>
      </c>
      <c r="AX147" s="12" t="s">
        <v>79</v>
      </c>
      <c r="AY147" s="194" t="s">
        <v>120</v>
      </c>
    </row>
    <row r="148" spans="2:65" s="1" customFormat="1" ht="16.5" customHeight="1">
      <c r="B148" s="167"/>
      <c r="C148" s="168" t="s">
        <v>198</v>
      </c>
      <c r="D148" s="168" t="s">
        <v>122</v>
      </c>
      <c r="E148" s="169" t="s">
        <v>199</v>
      </c>
      <c r="F148" s="170" t="s">
        <v>200</v>
      </c>
      <c r="G148" s="171" t="s">
        <v>153</v>
      </c>
      <c r="H148" s="172">
        <v>64.2</v>
      </c>
      <c r="I148" s="173"/>
      <c r="J148" s="174">
        <f>ROUND(I148*H148,2)</f>
        <v>0</v>
      </c>
      <c r="K148" s="170" t="s">
        <v>126</v>
      </c>
      <c r="L148" s="39"/>
      <c r="M148" s="175" t="s">
        <v>5</v>
      </c>
      <c r="N148" s="176" t="s">
        <v>42</v>
      </c>
      <c r="O148" s="40"/>
      <c r="P148" s="177">
        <f>O148*H148</f>
        <v>0</v>
      </c>
      <c r="Q148" s="177">
        <v>0</v>
      </c>
      <c r="R148" s="177">
        <f>Q148*H148</f>
        <v>0</v>
      </c>
      <c r="S148" s="177">
        <v>0.32500000000000001</v>
      </c>
      <c r="T148" s="178">
        <f>S148*H148</f>
        <v>20.865000000000002</v>
      </c>
      <c r="AR148" s="22" t="s">
        <v>127</v>
      </c>
      <c r="AT148" s="22" t="s">
        <v>122</v>
      </c>
      <c r="AU148" s="22" t="s">
        <v>81</v>
      </c>
      <c r="AY148" s="22" t="s">
        <v>120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22" t="s">
        <v>79</v>
      </c>
      <c r="BK148" s="179">
        <f>ROUND(I148*H148,2)</f>
        <v>0</v>
      </c>
      <c r="BL148" s="22" t="s">
        <v>127</v>
      </c>
      <c r="BM148" s="22" t="s">
        <v>201</v>
      </c>
    </row>
    <row r="149" spans="2:65" s="1" customFormat="1" ht="40.5">
      <c r="B149" s="39"/>
      <c r="D149" s="180" t="s">
        <v>129</v>
      </c>
      <c r="F149" s="181" t="s">
        <v>202</v>
      </c>
      <c r="I149" s="182"/>
      <c r="L149" s="39"/>
      <c r="M149" s="183"/>
      <c r="N149" s="40"/>
      <c r="O149" s="40"/>
      <c r="P149" s="40"/>
      <c r="Q149" s="40"/>
      <c r="R149" s="40"/>
      <c r="S149" s="40"/>
      <c r="T149" s="68"/>
      <c r="AT149" s="22" t="s">
        <v>129</v>
      </c>
      <c r="AU149" s="22" t="s">
        <v>81</v>
      </c>
    </row>
    <row r="150" spans="2:65" s="11" customFormat="1">
      <c r="B150" s="185"/>
      <c r="D150" s="180" t="s">
        <v>133</v>
      </c>
      <c r="E150" s="186" t="s">
        <v>5</v>
      </c>
      <c r="F150" s="187" t="s">
        <v>180</v>
      </c>
      <c r="H150" s="188">
        <v>64.2</v>
      </c>
      <c r="I150" s="189"/>
      <c r="L150" s="185"/>
      <c r="M150" s="190"/>
      <c r="N150" s="191"/>
      <c r="O150" s="191"/>
      <c r="P150" s="191"/>
      <c r="Q150" s="191"/>
      <c r="R150" s="191"/>
      <c r="S150" s="191"/>
      <c r="T150" s="192"/>
      <c r="AT150" s="186" t="s">
        <v>133</v>
      </c>
      <c r="AU150" s="186" t="s">
        <v>81</v>
      </c>
      <c r="AV150" s="11" t="s">
        <v>81</v>
      </c>
      <c r="AW150" s="11" t="s">
        <v>35</v>
      </c>
      <c r="AX150" s="11" t="s">
        <v>71</v>
      </c>
      <c r="AY150" s="186" t="s">
        <v>120</v>
      </c>
    </row>
    <row r="151" spans="2:65" s="12" customFormat="1">
      <c r="B151" s="193"/>
      <c r="D151" s="180" t="s">
        <v>133</v>
      </c>
      <c r="E151" s="194" t="s">
        <v>5</v>
      </c>
      <c r="F151" s="195" t="s">
        <v>135</v>
      </c>
      <c r="H151" s="196">
        <v>64.2</v>
      </c>
      <c r="I151" s="197"/>
      <c r="L151" s="193"/>
      <c r="M151" s="198"/>
      <c r="N151" s="199"/>
      <c r="O151" s="199"/>
      <c r="P151" s="199"/>
      <c r="Q151" s="199"/>
      <c r="R151" s="199"/>
      <c r="S151" s="199"/>
      <c r="T151" s="200"/>
      <c r="AT151" s="194" t="s">
        <v>133</v>
      </c>
      <c r="AU151" s="194" t="s">
        <v>81</v>
      </c>
      <c r="AV151" s="12" t="s">
        <v>127</v>
      </c>
      <c r="AW151" s="12" t="s">
        <v>35</v>
      </c>
      <c r="AX151" s="12" t="s">
        <v>79</v>
      </c>
      <c r="AY151" s="194" t="s">
        <v>120</v>
      </c>
    </row>
    <row r="152" spans="2:65" s="1" customFormat="1" ht="16.5" customHeight="1">
      <c r="B152" s="167"/>
      <c r="C152" s="168" t="s">
        <v>203</v>
      </c>
      <c r="D152" s="168" t="s">
        <v>122</v>
      </c>
      <c r="E152" s="169" t="s">
        <v>204</v>
      </c>
      <c r="F152" s="170" t="s">
        <v>205</v>
      </c>
      <c r="G152" s="171" t="s">
        <v>153</v>
      </c>
      <c r="H152" s="172">
        <v>130.56</v>
      </c>
      <c r="I152" s="173"/>
      <c r="J152" s="174">
        <f>ROUND(I152*H152,2)</f>
        <v>0</v>
      </c>
      <c r="K152" s="170" t="s">
        <v>126</v>
      </c>
      <c r="L152" s="39"/>
      <c r="M152" s="175" t="s">
        <v>5</v>
      </c>
      <c r="N152" s="176" t="s">
        <v>42</v>
      </c>
      <c r="O152" s="40"/>
      <c r="P152" s="177">
        <f>O152*H152</f>
        <v>0</v>
      </c>
      <c r="Q152" s="177">
        <v>0</v>
      </c>
      <c r="R152" s="177">
        <f>Q152*H152</f>
        <v>0</v>
      </c>
      <c r="S152" s="177">
        <v>0.22</v>
      </c>
      <c r="T152" s="178">
        <f>S152*H152</f>
        <v>28.723200000000002</v>
      </c>
      <c r="AR152" s="22" t="s">
        <v>127</v>
      </c>
      <c r="AT152" s="22" t="s">
        <v>122</v>
      </c>
      <c r="AU152" s="22" t="s">
        <v>81</v>
      </c>
      <c r="AY152" s="22" t="s">
        <v>120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22" t="s">
        <v>79</v>
      </c>
      <c r="BK152" s="179">
        <f>ROUND(I152*H152,2)</f>
        <v>0</v>
      </c>
      <c r="BL152" s="22" t="s">
        <v>127</v>
      </c>
      <c r="BM152" s="22" t="s">
        <v>206</v>
      </c>
    </row>
    <row r="153" spans="2:65" s="1" customFormat="1" ht="40.5">
      <c r="B153" s="39"/>
      <c r="D153" s="180" t="s">
        <v>129</v>
      </c>
      <c r="F153" s="181" t="s">
        <v>207</v>
      </c>
      <c r="I153" s="182"/>
      <c r="L153" s="39"/>
      <c r="M153" s="183"/>
      <c r="N153" s="40"/>
      <c r="O153" s="40"/>
      <c r="P153" s="40"/>
      <c r="Q153" s="40"/>
      <c r="R153" s="40"/>
      <c r="S153" s="40"/>
      <c r="T153" s="68"/>
      <c r="AT153" s="22" t="s">
        <v>129</v>
      </c>
      <c r="AU153" s="22" t="s">
        <v>81</v>
      </c>
    </row>
    <row r="154" spans="2:65" s="11" customFormat="1">
      <c r="B154" s="185"/>
      <c r="D154" s="180" t="s">
        <v>133</v>
      </c>
      <c r="E154" s="186" t="s">
        <v>5</v>
      </c>
      <c r="F154" s="187" t="s">
        <v>197</v>
      </c>
      <c r="H154" s="188">
        <v>130.56</v>
      </c>
      <c r="I154" s="189"/>
      <c r="L154" s="185"/>
      <c r="M154" s="190"/>
      <c r="N154" s="191"/>
      <c r="O154" s="191"/>
      <c r="P154" s="191"/>
      <c r="Q154" s="191"/>
      <c r="R154" s="191"/>
      <c r="S154" s="191"/>
      <c r="T154" s="192"/>
      <c r="AT154" s="186" t="s">
        <v>133</v>
      </c>
      <c r="AU154" s="186" t="s">
        <v>81</v>
      </c>
      <c r="AV154" s="11" t="s">
        <v>81</v>
      </c>
      <c r="AW154" s="11" t="s">
        <v>35</v>
      </c>
      <c r="AX154" s="11" t="s">
        <v>71</v>
      </c>
      <c r="AY154" s="186" t="s">
        <v>120</v>
      </c>
    </row>
    <row r="155" spans="2:65" s="12" customFormat="1">
      <c r="B155" s="193"/>
      <c r="D155" s="180" t="s">
        <v>133</v>
      </c>
      <c r="E155" s="194" t="s">
        <v>5</v>
      </c>
      <c r="F155" s="195" t="s">
        <v>135</v>
      </c>
      <c r="H155" s="196">
        <v>130.56</v>
      </c>
      <c r="I155" s="197"/>
      <c r="L155" s="193"/>
      <c r="M155" s="198"/>
      <c r="N155" s="199"/>
      <c r="O155" s="199"/>
      <c r="P155" s="199"/>
      <c r="Q155" s="199"/>
      <c r="R155" s="199"/>
      <c r="S155" s="199"/>
      <c r="T155" s="200"/>
      <c r="AT155" s="194" t="s">
        <v>133</v>
      </c>
      <c r="AU155" s="194" t="s">
        <v>81</v>
      </c>
      <c r="AV155" s="12" t="s">
        <v>127</v>
      </c>
      <c r="AW155" s="12" t="s">
        <v>35</v>
      </c>
      <c r="AX155" s="12" t="s">
        <v>79</v>
      </c>
      <c r="AY155" s="194" t="s">
        <v>120</v>
      </c>
    </row>
    <row r="156" spans="2:65" s="1" customFormat="1" ht="16.5" customHeight="1">
      <c r="B156" s="167"/>
      <c r="C156" s="168" t="s">
        <v>11</v>
      </c>
      <c r="D156" s="168" t="s">
        <v>122</v>
      </c>
      <c r="E156" s="169" t="s">
        <v>208</v>
      </c>
      <c r="F156" s="170" t="s">
        <v>209</v>
      </c>
      <c r="G156" s="171" t="s">
        <v>210</v>
      </c>
      <c r="H156" s="172">
        <v>17</v>
      </c>
      <c r="I156" s="173"/>
      <c r="J156" s="174">
        <f>ROUND(I156*H156,2)</f>
        <v>0</v>
      </c>
      <c r="K156" s="170" t="s">
        <v>126</v>
      </c>
      <c r="L156" s="39"/>
      <c r="M156" s="175" t="s">
        <v>5</v>
      </c>
      <c r="N156" s="176" t="s">
        <v>42</v>
      </c>
      <c r="O156" s="40"/>
      <c r="P156" s="177">
        <f>O156*H156</f>
        <v>0</v>
      </c>
      <c r="Q156" s="177">
        <v>0</v>
      </c>
      <c r="R156" s="177">
        <f>Q156*H156</f>
        <v>0</v>
      </c>
      <c r="S156" s="177">
        <v>0.28999999999999998</v>
      </c>
      <c r="T156" s="178">
        <f>S156*H156</f>
        <v>4.93</v>
      </c>
      <c r="AR156" s="22" t="s">
        <v>127</v>
      </c>
      <c r="AT156" s="22" t="s">
        <v>122</v>
      </c>
      <c r="AU156" s="22" t="s">
        <v>81</v>
      </c>
      <c r="AY156" s="22" t="s">
        <v>120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22" t="s">
        <v>79</v>
      </c>
      <c r="BK156" s="179">
        <f>ROUND(I156*H156,2)</f>
        <v>0</v>
      </c>
      <c r="BL156" s="22" t="s">
        <v>127</v>
      </c>
      <c r="BM156" s="22" t="s">
        <v>211</v>
      </c>
    </row>
    <row r="157" spans="2:65" s="1" customFormat="1" ht="27">
      <c r="B157" s="39"/>
      <c r="D157" s="180" t="s">
        <v>129</v>
      </c>
      <c r="F157" s="181" t="s">
        <v>212</v>
      </c>
      <c r="I157" s="182"/>
      <c r="L157" s="39"/>
      <c r="M157" s="183"/>
      <c r="N157" s="40"/>
      <c r="O157" s="40"/>
      <c r="P157" s="40"/>
      <c r="Q157" s="40"/>
      <c r="R157" s="40"/>
      <c r="S157" s="40"/>
      <c r="T157" s="68"/>
      <c r="AT157" s="22" t="s">
        <v>129</v>
      </c>
      <c r="AU157" s="22" t="s">
        <v>81</v>
      </c>
    </row>
    <row r="158" spans="2:65" s="11" customFormat="1">
      <c r="B158" s="185"/>
      <c r="D158" s="180" t="s">
        <v>133</v>
      </c>
      <c r="E158" s="186" t="s">
        <v>5</v>
      </c>
      <c r="F158" s="187" t="s">
        <v>213</v>
      </c>
      <c r="H158" s="188">
        <v>17</v>
      </c>
      <c r="I158" s="189"/>
      <c r="L158" s="185"/>
      <c r="M158" s="190"/>
      <c r="N158" s="191"/>
      <c r="O158" s="191"/>
      <c r="P158" s="191"/>
      <c r="Q158" s="191"/>
      <c r="R158" s="191"/>
      <c r="S158" s="191"/>
      <c r="T158" s="192"/>
      <c r="AT158" s="186" t="s">
        <v>133</v>
      </c>
      <c r="AU158" s="186" t="s">
        <v>81</v>
      </c>
      <c r="AV158" s="11" t="s">
        <v>81</v>
      </c>
      <c r="AW158" s="11" t="s">
        <v>35</v>
      </c>
      <c r="AX158" s="11" t="s">
        <v>71</v>
      </c>
      <c r="AY158" s="186" t="s">
        <v>120</v>
      </c>
    </row>
    <row r="159" spans="2:65" s="12" customFormat="1">
      <c r="B159" s="193"/>
      <c r="D159" s="180" t="s">
        <v>133</v>
      </c>
      <c r="E159" s="194" t="s">
        <v>5</v>
      </c>
      <c r="F159" s="195" t="s">
        <v>135</v>
      </c>
      <c r="H159" s="196">
        <v>17</v>
      </c>
      <c r="I159" s="197"/>
      <c r="L159" s="193"/>
      <c r="M159" s="198"/>
      <c r="N159" s="199"/>
      <c r="O159" s="199"/>
      <c r="P159" s="199"/>
      <c r="Q159" s="199"/>
      <c r="R159" s="199"/>
      <c r="S159" s="199"/>
      <c r="T159" s="200"/>
      <c r="AT159" s="194" t="s">
        <v>133</v>
      </c>
      <c r="AU159" s="194" t="s">
        <v>81</v>
      </c>
      <c r="AV159" s="12" t="s">
        <v>127</v>
      </c>
      <c r="AW159" s="12" t="s">
        <v>35</v>
      </c>
      <c r="AX159" s="12" t="s">
        <v>79</v>
      </c>
      <c r="AY159" s="194" t="s">
        <v>120</v>
      </c>
    </row>
    <row r="160" spans="2:65" s="1" customFormat="1" ht="16.5" customHeight="1">
      <c r="B160" s="167"/>
      <c r="C160" s="168" t="s">
        <v>214</v>
      </c>
      <c r="D160" s="168" t="s">
        <v>122</v>
      </c>
      <c r="E160" s="169" t="s">
        <v>215</v>
      </c>
      <c r="F160" s="170" t="s">
        <v>216</v>
      </c>
      <c r="G160" s="171" t="s">
        <v>210</v>
      </c>
      <c r="H160" s="172">
        <v>11</v>
      </c>
      <c r="I160" s="173"/>
      <c r="J160" s="174">
        <f>ROUND(I160*H160,2)</f>
        <v>0</v>
      </c>
      <c r="K160" s="170" t="s">
        <v>126</v>
      </c>
      <c r="L160" s="39"/>
      <c r="M160" s="175" t="s">
        <v>5</v>
      </c>
      <c r="N160" s="176" t="s">
        <v>42</v>
      </c>
      <c r="O160" s="40"/>
      <c r="P160" s="177">
        <f>O160*H160</f>
        <v>0</v>
      </c>
      <c r="Q160" s="177">
        <v>0</v>
      </c>
      <c r="R160" s="177">
        <f>Q160*H160</f>
        <v>0</v>
      </c>
      <c r="S160" s="177">
        <v>0.20499999999999999</v>
      </c>
      <c r="T160" s="178">
        <f>S160*H160</f>
        <v>2.2549999999999999</v>
      </c>
      <c r="AR160" s="22" t="s">
        <v>127</v>
      </c>
      <c r="AT160" s="22" t="s">
        <v>122</v>
      </c>
      <c r="AU160" s="22" t="s">
        <v>81</v>
      </c>
      <c r="AY160" s="22" t="s">
        <v>120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22" t="s">
        <v>79</v>
      </c>
      <c r="BK160" s="179">
        <f>ROUND(I160*H160,2)</f>
        <v>0</v>
      </c>
      <c r="BL160" s="22" t="s">
        <v>127</v>
      </c>
      <c r="BM160" s="22" t="s">
        <v>217</v>
      </c>
    </row>
    <row r="161" spans="2:65" s="1" customFormat="1" ht="27">
      <c r="B161" s="39"/>
      <c r="D161" s="180" t="s">
        <v>129</v>
      </c>
      <c r="F161" s="181" t="s">
        <v>218</v>
      </c>
      <c r="I161" s="182"/>
      <c r="L161" s="39"/>
      <c r="M161" s="183"/>
      <c r="N161" s="40"/>
      <c r="O161" s="40"/>
      <c r="P161" s="40"/>
      <c r="Q161" s="40"/>
      <c r="R161" s="40"/>
      <c r="S161" s="40"/>
      <c r="T161" s="68"/>
      <c r="AT161" s="22" t="s">
        <v>129</v>
      </c>
      <c r="AU161" s="22" t="s">
        <v>81</v>
      </c>
    </row>
    <row r="162" spans="2:65" s="11" customFormat="1">
      <c r="B162" s="185"/>
      <c r="D162" s="180" t="s">
        <v>133</v>
      </c>
      <c r="E162" s="186" t="s">
        <v>5</v>
      </c>
      <c r="F162" s="187" t="s">
        <v>219</v>
      </c>
      <c r="H162" s="188">
        <v>11</v>
      </c>
      <c r="I162" s="189"/>
      <c r="L162" s="185"/>
      <c r="M162" s="190"/>
      <c r="N162" s="191"/>
      <c r="O162" s="191"/>
      <c r="P162" s="191"/>
      <c r="Q162" s="191"/>
      <c r="R162" s="191"/>
      <c r="S162" s="191"/>
      <c r="T162" s="192"/>
      <c r="AT162" s="186" t="s">
        <v>133</v>
      </c>
      <c r="AU162" s="186" t="s">
        <v>81</v>
      </c>
      <c r="AV162" s="11" t="s">
        <v>81</v>
      </c>
      <c r="AW162" s="11" t="s">
        <v>35</v>
      </c>
      <c r="AX162" s="11" t="s">
        <v>71</v>
      </c>
      <c r="AY162" s="186" t="s">
        <v>120</v>
      </c>
    </row>
    <row r="163" spans="2:65" s="12" customFormat="1">
      <c r="B163" s="193"/>
      <c r="D163" s="180" t="s">
        <v>133</v>
      </c>
      <c r="E163" s="194" t="s">
        <v>5</v>
      </c>
      <c r="F163" s="195" t="s">
        <v>135</v>
      </c>
      <c r="H163" s="196">
        <v>11</v>
      </c>
      <c r="I163" s="197"/>
      <c r="L163" s="193"/>
      <c r="M163" s="198"/>
      <c r="N163" s="199"/>
      <c r="O163" s="199"/>
      <c r="P163" s="199"/>
      <c r="Q163" s="199"/>
      <c r="R163" s="199"/>
      <c r="S163" s="199"/>
      <c r="T163" s="200"/>
      <c r="AT163" s="194" t="s">
        <v>133</v>
      </c>
      <c r="AU163" s="194" t="s">
        <v>81</v>
      </c>
      <c r="AV163" s="12" t="s">
        <v>127</v>
      </c>
      <c r="AW163" s="12" t="s">
        <v>35</v>
      </c>
      <c r="AX163" s="12" t="s">
        <v>79</v>
      </c>
      <c r="AY163" s="194" t="s">
        <v>120</v>
      </c>
    </row>
    <row r="164" spans="2:65" s="1" customFormat="1" ht="16.5" customHeight="1">
      <c r="B164" s="167"/>
      <c r="C164" s="168" t="s">
        <v>220</v>
      </c>
      <c r="D164" s="168" t="s">
        <v>122</v>
      </c>
      <c r="E164" s="169" t="s">
        <v>221</v>
      </c>
      <c r="F164" s="170" t="s">
        <v>222</v>
      </c>
      <c r="G164" s="171" t="s">
        <v>210</v>
      </c>
      <c r="H164" s="172">
        <v>47</v>
      </c>
      <c r="I164" s="173"/>
      <c r="J164" s="174">
        <f>ROUND(I164*H164,2)</f>
        <v>0</v>
      </c>
      <c r="K164" s="170" t="s">
        <v>126</v>
      </c>
      <c r="L164" s="39"/>
      <c r="M164" s="175" t="s">
        <v>5</v>
      </c>
      <c r="N164" s="176" t="s">
        <v>42</v>
      </c>
      <c r="O164" s="40"/>
      <c r="P164" s="177">
        <f>O164*H164</f>
        <v>0</v>
      </c>
      <c r="Q164" s="177">
        <v>8.6800000000000002E-3</v>
      </c>
      <c r="R164" s="177">
        <f>Q164*H164</f>
        <v>0.40795999999999999</v>
      </c>
      <c r="S164" s="177">
        <v>0</v>
      </c>
      <c r="T164" s="178">
        <f>S164*H164</f>
        <v>0</v>
      </c>
      <c r="AR164" s="22" t="s">
        <v>127</v>
      </c>
      <c r="AT164" s="22" t="s">
        <v>122</v>
      </c>
      <c r="AU164" s="22" t="s">
        <v>81</v>
      </c>
      <c r="AY164" s="22" t="s">
        <v>120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22" t="s">
        <v>79</v>
      </c>
      <c r="BK164" s="179">
        <f>ROUND(I164*H164,2)</f>
        <v>0</v>
      </c>
      <c r="BL164" s="22" t="s">
        <v>127</v>
      </c>
      <c r="BM164" s="22" t="s">
        <v>223</v>
      </c>
    </row>
    <row r="165" spans="2:65" s="1" customFormat="1" ht="54">
      <c r="B165" s="39"/>
      <c r="D165" s="180" t="s">
        <v>129</v>
      </c>
      <c r="F165" s="181" t="s">
        <v>224</v>
      </c>
      <c r="I165" s="182"/>
      <c r="L165" s="39"/>
      <c r="M165" s="183"/>
      <c r="N165" s="40"/>
      <c r="O165" s="40"/>
      <c r="P165" s="40"/>
      <c r="Q165" s="40"/>
      <c r="R165" s="40"/>
      <c r="S165" s="40"/>
      <c r="T165" s="68"/>
      <c r="AT165" s="22" t="s">
        <v>129</v>
      </c>
      <c r="AU165" s="22" t="s">
        <v>81</v>
      </c>
    </row>
    <row r="166" spans="2:65" s="11" customFormat="1">
      <c r="B166" s="185"/>
      <c r="D166" s="180" t="s">
        <v>133</v>
      </c>
      <c r="E166" s="186" t="s">
        <v>5</v>
      </c>
      <c r="F166" s="187" t="s">
        <v>225</v>
      </c>
      <c r="H166" s="188">
        <v>47</v>
      </c>
      <c r="I166" s="189"/>
      <c r="L166" s="185"/>
      <c r="M166" s="190"/>
      <c r="N166" s="191"/>
      <c r="O166" s="191"/>
      <c r="P166" s="191"/>
      <c r="Q166" s="191"/>
      <c r="R166" s="191"/>
      <c r="S166" s="191"/>
      <c r="T166" s="192"/>
      <c r="AT166" s="186" t="s">
        <v>133</v>
      </c>
      <c r="AU166" s="186" t="s">
        <v>81</v>
      </c>
      <c r="AV166" s="11" t="s">
        <v>81</v>
      </c>
      <c r="AW166" s="11" t="s">
        <v>35</v>
      </c>
      <c r="AX166" s="11" t="s">
        <v>71</v>
      </c>
      <c r="AY166" s="186" t="s">
        <v>120</v>
      </c>
    </row>
    <row r="167" spans="2:65" s="12" customFormat="1">
      <c r="B167" s="193"/>
      <c r="D167" s="180" t="s">
        <v>133</v>
      </c>
      <c r="E167" s="194" t="s">
        <v>5</v>
      </c>
      <c r="F167" s="195" t="s">
        <v>135</v>
      </c>
      <c r="H167" s="196">
        <v>47</v>
      </c>
      <c r="I167" s="197"/>
      <c r="L167" s="193"/>
      <c r="M167" s="198"/>
      <c r="N167" s="199"/>
      <c r="O167" s="199"/>
      <c r="P167" s="199"/>
      <c r="Q167" s="199"/>
      <c r="R167" s="199"/>
      <c r="S167" s="199"/>
      <c r="T167" s="200"/>
      <c r="AT167" s="194" t="s">
        <v>133</v>
      </c>
      <c r="AU167" s="194" t="s">
        <v>81</v>
      </c>
      <c r="AV167" s="12" t="s">
        <v>127</v>
      </c>
      <c r="AW167" s="12" t="s">
        <v>35</v>
      </c>
      <c r="AX167" s="12" t="s">
        <v>79</v>
      </c>
      <c r="AY167" s="194" t="s">
        <v>120</v>
      </c>
    </row>
    <row r="168" spans="2:65" s="1" customFormat="1" ht="16.5" customHeight="1">
      <c r="B168" s="167"/>
      <c r="C168" s="168" t="s">
        <v>226</v>
      </c>
      <c r="D168" s="168" t="s">
        <v>122</v>
      </c>
      <c r="E168" s="169" t="s">
        <v>227</v>
      </c>
      <c r="F168" s="170" t="s">
        <v>228</v>
      </c>
      <c r="G168" s="171" t="s">
        <v>210</v>
      </c>
      <c r="H168" s="172">
        <v>14</v>
      </c>
      <c r="I168" s="173"/>
      <c r="J168" s="174">
        <f>ROUND(I168*H168,2)</f>
        <v>0</v>
      </c>
      <c r="K168" s="170" t="s">
        <v>126</v>
      </c>
      <c r="L168" s="39"/>
      <c r="M168" s="175" t="s">
        <v>5</v>
      </c>
      <c r="N168" s="176" t="s">
        <v>42</v>
      </c>
      <c r="O168" s="40"/>
      <c r="P168" s="177">
        <f>O168*H168</f>
        <v>0</v>
      </c>
      <c r="Q168" s="177">
        <v>1.068E-2</v>
      </c>
      <c r="R168" s="177">
        <f>Q168*H168</f>
        <v>0.14952000000000001</v>
      </c>
      <c r="S168" s="177">
        <v>0</v>
      </c>
      <c r="T168" s="178">
        <f>S168*H168</f>
        <v>0</v>
      </c>
      <c r="AR168" s="22" t="s">
        <v>127</v>
      </c>
      <c r="AT168" s="22" t="s">
        <v>122</v>
      </c>
      <c r="AU168" s="22" t="s">
        <v>81</v>
      </c>
      <c r="AY168" s="22" t="s">
        <v>120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22" t="s">
        <v>79</v>
      </c>
      <c r="BK168" s="179">
        <f>ROUND(I168*H168,2)</f>
        <v>0</v>
      </c>
      <c r="BL168" s="22" t="s">
        <v>127</v>
      </c>
      <c r="BM168" s="22" t="s">
        <v>229</v>
      </c>
    </row>
    <row r="169" spans="2:65" s="1" customFormat="1" ht="54">
      <c r="B169" s="39"/>
      <c r="D169" s="180" t="s">
        <v>129</v>
      </c>
      <c r="F169" s="181" t="s">
        <v>230</v>
      </c>
      <c r="I169" s="182"/>
      <c r="L169" s="39"/>
      <c r="M169" s="183"/>
      <c r="N169" s="40"/>
      <c r="O169" s="40"/>
      <c r="P169" s="40"/>
      <c r="Q169" s="40"/>
      <c r="R169" s="40"/>
      <c r="S169" s="40"/>
      <c r="T169" s="68"/>
      <c r="AT169" s="22" t="s">
        <v>129</v>
      </c>
      <c r="AU169" s="22" t="s">
        <v>81</v>
      </c>
    </row>
    <row r="170" spans="2:65" s="11" customFormat="1">
      <c r="B170" s="185"/>
      <c r="D170" s="180" t="s">
        <v>133</v>
      </c>
      <c r="E170" s="186" t="s">
        <v>5</v>
      </c>
      <c r="F170" s="187" t="s">
        <v>231</v>
      </c>
      <c r="H170" s="188">
        <v>14</v>
      </c>
      <c r="I170" s="189"/>
      <c r="L170" s="185"/>
      <c r="M170" s="190"/>
      <c r="N170" s="191"/>
      <c r="O170" s="191"/>
      <c r="P170" s="191"/>
      <c r="Q170" s="191"/>
      <c r="R170" s="191"/>
      <c r="S170" s="191"/>
      <c r="T170" s="192"/>
      <c r="AT170" s="186" t="s">
        <v>133</v>
      </c>
      <c r="AU170" s="186" t="s">
        <v>81</v>
      </c>
      <c r="AV170" s="11" t="s">
        <v>81</v>
      </c>
      <c r="AW170" s="11" t="s">
        <v>35</v>
      </c>
      <c r="AX170" s="11" t="s">
        <v>71</v>
      </c>
      <c r="AY170" s="186" t="s">
        <v>120</v>
      </c>
    </row>
    <row r="171" spans="2:65" s="12" customFormat="1">
      <c r="B171" s="193"/>
      <c r="D171" s="180" t="s">
        <v>133</v>
      </c>
      <c r="E171" s="194" t="s">
        <v>5</v>
      </c>
      <c r="F171" s="195" t="s">
        <v>135</v>
      </c>
      <c r="H171" s="196">
        <v>14</v>
      </c>
      <c r="I171" s="197"/>
      <c r="L171" s="193"/>
      <c r="M171" s="198"/>
      <c r="N171" s="199"/>
      <c r="O171" s="199"/>
      <c r="P171" s="199"/>
      <c r="Q171" s="199"/>
      <c r="R171" s="199"/>
      <c r="S171" s="199"/>
      <c r="T171" s="200"/>
      <c r="AT171" s="194" t="s">
        <v>133</v>
      </c>
      <c r="AU171" s="194" t="s">
        <v>81</v>
      </c>
      <c r="AV171" s="12" t="s">
        <v>127</v>
      </c>
      <c r="AW171" s="12" t="s">
        <v>35</v>
      </c>
      <c r="AX171" s="12" t="s">
        <v>79</v>
      </c>
      <c r="AY171" s="194" t="s">
        <v>120</v>
      </c>
    </row>
    <row r="172" spans="2:65" s="1" customFormat="1" ht="16.5" customHeight="1">
      <c r="B172" s="167"/>
      <c r="C172" s="168" t="s">
        <v>232</v>
      </c>
      <c r="D172" s="168" t="s">
        <v>122</v>
      </c>
      <c r="E172" s="169" t="s">
        <v>233</v>
      </c>
      <c r="F172" s="170" t="s">
        <v>234</v>
      </c>
      <c r="G172" s="171" t="s">
        <v>210</v>
      </c>
      <c r="H172" s="172">
        <v>8</v>
      </c>
      <c r="I172" s="173"/>
      <c r="J172" s="174">
        <f>ROUND(I172*H172,2)</f>
        <v>0</v>
      </c>
      <c r="K172" s="170" t="s">
        <v>126</v>
      </c>
      <c r="L172" s="39"/>
      <c r="M172" s="175" t="s">
        <v>5</v>
      </c>
      <c r="N172" s="176" t="s">
        <v>42</v>
      </c>
      <c r="O172" s="40"/>
      <c r="P172" s="177">
        <f>O172*H172</f>
        <v>0</v>
      </c>
      <c r="Q172" s="177">
        <v>1.269E-2</v>
      </c>
      <c r="R172" s="177">
        <f>Q172*H172</f>
        <v>0.10152</v>
      </c>
      <c r="S172" s="177">
        <v>0</v>
      </c>
      <c r="T172" s="178">
        <f>S172*H172</f>
        <v>0</v>
      </c>
      <c r="AR172" s="22" t="s">
        <v>127</v>
      </c>
      <c r="AT172" s="22" t="s">
        <v>122</v>
      </c>
      <c r="AU172" s="22" t="s">
        <v>81</v>
      </c>
      <c r="AY172" s="22" t="s">
        <v>120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22" t="s">
        <v>79</v>
      </c>
      <c r="BK172" s="179">
        <f>ROUND(I172*H172,2)</f>
        <v>0</v>
      </c>
      <c r="BL172" s="22" t="s">
        <v>127</v>
      </c>
      <c r="BM172" s="22" t="s">
        <v>235</v>
      </c>
    </row>
    <row r="173" spans="2:65" s="1" customFormat="1" ht="54">
      <c r="B173" s="39"/>
      <c r="D173" s="180" t="s">
        <v>129</v>
      </c>
      <c r="F173" s="181" t="s">
        <v>236</v>
      </c>
      <c r="I173" s="182"/>
      <c r="L173" s="39"/>
      <c r="M173" s="183"/>
      <c r="N173" s="40"/>
      <c r="O173" s="40"/>
      <c r="P173" s="40"/>
      <c r="Q173" s="40"/>
      <c r="R173" s="40"/>
      <c r="S173" s="40"/>
      <c r="T173" s="68"/>
      <c r="AT173" s="22" t="s">
        <v>129</v>
      </c>
      <c r="AU173" s="22" t="s">
        <v>81</v>
      </c>
    </row>
    <row r="174" spans="2:65" s="11" customFormat="1">
      <c r="B174" s="185"/>
      <c r="D174" s="180" t="s">
        <v>133</v>
      </c>
      <c r="E174" s="186" t="s">
        <v>5</v>
      </c>
      <c r="F174" s="187" t="s">
        <v>237</v>
      </c>
      <c r="H174" s="188">
        <v>8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133</v>
      </c>
      <c r="AU174" s="186" t="s">
        <v>81</v>
      </c>
      <c r="AV174" s="11" t="s">
        <v>81</v>
      </c>
      <c r="AW174" s="11" t="s">
        <v>35</v>
      </c>
      <c r="AX174" s="11" t="s">
        <v>71</v>
      </c>
      <c r="AY174" s="186" t="s">
        <v>120</v>
      </c>
    </row>
    <row r="175" spans="2:65" s="12" customFormat="1">
      <c r="B175" s="193"/>
      <c r="D175" s="180" t="s">
        <v>133</v>
      </c>
      <c r="E175" s="194" t="s">
        <v>5</v>
      </c>
      <c r="F175" s="195" t="s">
        <v>135</v>
      </c>
      <c r="H175" s="196">
        <v>8</v>
      </c>
      <c r="I175" s="197"/>
      <c r="L175" s="193"/>
      <c r="M175" s="198"/>
      <c r="N175" s="199"/>
      <c r="O175" s="199"/>
      <c r="P175" s="199"/>
      <c r="Q175" s="199"/>
      <c r="R175" s="199"/>
      <c r="S175" s="199"/>
      <c r="T175" s="200"/>
      <c r="AT175" s="194" t="s">
        <v>133</v>
      </c>
      <c r="AU175" s="194" t="s">
        <v>81</v>
      </c>
      <c r="AV175" s="12" t="s">
        <v>127</v>
      </c>
      <c r="AW175" s="12" t="s">
        <v>35</v>
      </c>
      <c r="AX175" s="12" t="s">
        <v>79</v>
      </c>
      <c r="AY175" s="194" t="s">
        <v>120</v>
      </c>
    </row>
    <row r="176" spans="2:65" s="1" customFormat="1" ht="16.5" customHeight="1">
      <c r="B176" s="167"/>
      <c r="C176" s="168" t="s">
        <v>238</v>
      </c>
      <c r="D176" s="168" t="s">
        <v>122</v>
      </c>
      <c r="E176" s="169" t="s">
        <v>239</v>
      </c>
      <c r="F176" s="170" t="s">
        <v>240</v>
      </c>
      <c r="G176" s="171" t="s">
        <v>210</v>
      </c>
      <c r="H176" s="172">
        <v>66</v>
      </c>
      <c r="I176" s="173"/>
      <c r="J176" s="174">
        <f>ROUND(I176*H176,2)</f>
        <v>0</v>
      </c>
      <c r="K176" s="170" t="s">
        <v>126</v>
      </c>
      <c r="L176" s="39"/>
      <c r="M176" s="175" t="s">
        <v>5</v>
      </c>
      <c r="N176" s="176" t="s">
        <v>42</v>
      </c>
      <c r="O176" s="40"/>
      <c r="P176" s="177">
        <f>O176*H176</f>
        <v>0</v>
      </c>
      <c r="Q176" s="177">
        <v>3.6900000000000002E-2</v>
      </c>
      <c r="R176" s="177">
        <f>Q176*H176</f>
        <v>2.4354</v>
      </c>
      <c r="S176" s="177">
        <v>0</v>
      </c>
      <c r="T176" s="178">
        <f>S176*H176</f>
        <v>0</v>
      </c>
      <c r="AR176" s="22" t="s">
        <v>127</v>
      </c>
      <c r="AT176" s="22" t="s">
        <v>122</v>
      </c>
      <c r="AU176" s="22" t="s">
        <v>81</v>
      </c>
      <c r="AY176" s="22" t="s">
        <v>120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22" t="s">
        <v>79</v>
      </c>
      <c r="BK176" s="179">
        <f>ROUND(I176*H176,2)</f>
        <v>0</v>
      </c>
      <c r="BL176" s="22" t="s">
        <v>127</v>
      </c>
      <c r="BM176" s="22" t="s">
        <v>241</v>
      </c>
    </row>
    <row r="177" spans="2:65" s="1" customFormat="1" ht="40.5">
      <c r="B177" s="39"/>
      <c r="D177" s="180" t="s">
        <v>129</v>
      </c>
      <c r="F177" s="181" t="s">
        <v>242</v>
      </c>
      <c r="I177" s="182"/>
      <c r="L177" s="39"/>
      <c r="M177" s="183"/>
      <c r="N177" s="40"/>
      <c r="O177" s="40"/>
      <c r="P177" s="40"/>
      <c r="Q177" s="40"/>
      <c r="R177" s="40"/>
      <c r="S177" s="40"/>
      <c r="T177" s="68"/>
      <c r="AT177" s="22" t="s">
        <v>129</v>
      </c>
      <c r="AU177" s="22" t="s">
        <v>81</v>
      </c>
    </row>
    <row r="178" spans="2:65" s="11" customFormat="1">
      <c r="B178" s="185"/>
      <c r="D178" s="180" t="s">
        <v>133</v>
      </c>
      <c r="E178" s="186" t="s">
        <v>5</v>
      </c>
      <c r="F178" s="187" t="s">
        <v>243</v>
      </c>
      <c r="H178" s="188">
        <v>66</v>
      </c>
      <c r="I178" s="189"/>
      <c r="L178" s="185"/>
      <c r="M178" s="190"/>
      <c r="N178" s="191"/>
      <c r="O178" s="191"/>
      <c r="P178" s="191"/>
      <c r="Q178" s="191"/>
      <c r="R178" s="191"/>
      <c r="S178" s="191"/>
      <c r="T178" s="192"/>
      <c r="AT178" s="186" t="s">
        <v>133</v>
      </c>
      <c r="AU178" s="186" t="s">
        <v>81</v>
      </c>
      <c r="AV178" s="11" t="s">
        <v>81</v>
      </c>
      <c r="AW178" s="11" t="s">
        <v>35</v>
      </c>
      <c r="AX178" s="11" t="s">
        <v>71</v>
      </c>
      <c r="AY178" s="186" t="s">
        <v>120</v>
      </c>
    </row>
    <row r="179" spans="2:65" s="12" customFormat="1">
      <c r="B179" s="193"/>
      <c r="D179" s="180" t="s">
        <v>133</v>
      </c>
      <c r="E179" s="194" t="s">
        <v>5</v>
      </c>
      <c r="F179" s="195" t="s">
        <v>135</v>
      </c>
      <c r="H179" s="196">
        <v>66</v>
      </c>
      <c r="I179" s="197"/>
      <c r="L179" s="193"/>
      <c r="M179" s="198"/>
      <c r="N179" s="199"/>
      <c r="O179" s="199"/>
      <c r="P179" s="199"/>
      <c r="Q179" s="199"/>
      <c r="R179" s="199"/>
      <c r="S179" s="199"/>
      <c r="T179" s="200"/>
      <c r="AT179" s="194" t="s">
        <v>133</v>
      </c>
      <c r="AU179" s="194" t="s">
        <v>81</v>
      </c>
      <c r="AV179" s="12" t="s">
        <v>127</v>
      </c>
      <c r="AW179" s="12" t="s">
        <v>35</v>
      </c>
      <c r="AX179" s="12" t="s">
        <v>79</v>
      </c>
      <c r="AY179" s="194" t="s">
        <v>120</v>
      </c>
    </row>
    <row r="180" spans="2:65" s="1" customFormat="1" ht="16.5" customHeight="1">
      <c r="B180" s="167"/>
      <c r="C180" s="168" t="s">
        <v>10</v>
      </c>
      <c r="D180" s="168" t="s">
        <v>122</v>
      </c>
      <c r="E180" s="169" t="s">
        <v>244</v>
      </c>
      <c r="F180" s="170" t="s">
        <v>245</v>
      </c>
      <c r="G180" s="171" t="s">
        <v>246</v>
      </c>
      <c r="H180" s="172">
        <v>27.004999999999999</v>
      </c>
      <c r="I180" s="173"/>
      <c r="J180" s="174">
        <f>ROUND(I180*H180,2)</f>
        <v>0</v>
      </c>
      <c r="K180" s="170" t="s">
        <v>126</v>
      </c>
      <c r="L180" s="39"/>
      <c r="M180" s="175" t="s">
        <v>5</v>
      </c>
      <c r="N180" s="176" t="s">
        <v>42</v>
      </c>
      <c r="O180" s="40"/>
      <c r="P180" s="177">
        <f>O180*H180</f>
        <v>0</v>
      </c>
      <c r="Q180" s="177">
        <v>0</v>
      </c>
      <c r="R180" s="177">
        <f>Q180*H180</f>
        <v>0</v>
      </c>
      <c r="S180" s="177">
        <v>0</v>
      </c>
      <c r="T180" s="178">
        <f>S180*H180</f>
        <v>0</v>
      </c>
      <c r="AR180" s="22" t="s">
        <v>127</v>
      </c>
      <c r="AT180" s="22" t="s">
        <v>122</v>
      </c>
      <c r="AU180" s="22" t="s">
        <v>81</v>
      </c>
      <c r="AY180" s="22" t="s">
        <v>120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22" t="s">
        <v>79</v>
      </c>
      <c r="BK180" s="179">
        <f>ROUND(I180*H180,2)</f>
        <v>0</v>
      </c>
      <c r="BL180" s="22" t="s">
        <v>127</v>
      </c>
      <c r="BM180" s="22" t="s">
        <v>247</v>
      </c>
    </row>
    <row r="181" spans="2:65" s="1" customFormat="1" ht="27">
      <c r="B181" s="39"/>
      <c r="D181" s="180" t="s">
        <v>129</v>
      </c>
      <c r="F181" s="181" t="s">
        <v>248</v>
      </c>
      <c r="I181" s="182"/>
      <c r="L181" s="39"/>
      <c r="M181" s="183"/>
      <c r="N181" s="40"/>
      <c r="O181" s="40"/>
      <c r="P181" s="40"/>
      <c r="Q181" s="40"/>
      <c r="R181" s="40"/>
      <c r="S181" s="40"/>
      <c r="T181" s="68"/>
      <c r="AT181" s="22" t="s">
        <v>129</v>
      </c>
      <c r="AU181" s="22" t="s">
        <v>81</v>
      </c>
    </row>
    <row r="182" spans="2:65" s="11" customFormat="1">
      <c r="B182" s="185"/>
      <c r="D182" s="180" t="s">
        <v>133</v>
      </c>
      <c r="E182" s="186" t="s">
        <v>5</v>
      </c>
      <c r="F182" s="187" t="s">
        <v>249</v>
      </c>
      <c r="H182" s="188">
        <v>27.004999999999999</v>
      </c>
      <c r="I182" s="189"/>
      <c r="L182" s="185"/>
      <c r="M182" s="190"/>
      <c r="N182" s="191"/>
      <c r="O182" s="191"/>
      <c r="P182" s="191"/>
      <c r="Q182" s="191"/>
      <c r="R182" s="191"/>
      <c r="S182" s="191"/>
      <c r="T182" s="192"/>
      <c r="AT182" s="186" t="s">
        <v>133</v>
      </c>
      <c r="AU182" s="186" t="s">
        <v>81</v>
      </c>
      <c r="AV182" s="11" t="s">
        <v>81</v>
      </c>
      <c r="AW182" s="11" t="s">
        <v>35</v>
      </c>
      <c r="AX182" s="11" t="s">
        <v>71</v>
      </c>
      <c r="AY182" s="186" t="s">
        <v>120</v>
      </c>
    </row>
    <row r="183" spans="2:65" s="12" customFormat="1">
      <c r="B183" s="193"/>
      <c r="D183" s="180" t="s">
        <v>133</v>
      </c>
      <c r="E183" s="194" t="s">
        <v>5</v>
      </c>
      <c r="F183" s="195" t="s">
        <v>135</v>
      </c>
      <c r="H183" s="196">
        <v>27.004999999999999</v>
      </c>
      <c r="I183" s="197"/>
      <c r="L183" s="193"/>
      <c r="M183" s="198"/>
      <c r="N183" s="199"/>
      <c r="O183" s="199"/>
      <c r="P183" s="199"/>
      <c r="Q183" s="199"/>
      <c r="R183" s="199"/>
      <c r="S183" s="199"/>
      <c r="T183" s="200"/>
      <c r="AT183" s="194" t="s">
        <v>133</v>
      </c>
      <c r="AU183" s="194" t="s">
        <v>81</v>
      </c>
      <c r="AV183" s="12" t="s">
        <v>127</v>
      </c>
      <c r="AW183" s="12" t="s">
        <v>35</v>
      </c>
      <c r="AX183" s="12" t="s">
        <v>79</v>
      </c>
      <c r="AY183" s="194" t="s">
        <v>120</v>
      </c>
    </row>
    <row r="184" spans="2:65" s="1" customFormat="1" ht="16.5" customHeight="1">
      <c r="B184" s="167"/>
      <c r="C184" s="168" t="s">
        <v>250</v>
      </c>
      <c r="D184" s="168" t="s">
        <v>122</v>
      </c>
      <c r="E184" s="169" t="s">
        <v>251</v>
      </c>
      <c r="F184" s="170" t="s">
        <v>252</v>
      </c>
      <c r="G184" s="171" t="s">
        <v>246</v>
      </c>
      <c r="H184" s="172">
        <v>106.04</v>
      </c>
      <c r="I184" s="173"/>
      <c r="J184" s="174">
        <f>ROUND(I184*H184,2)</f>
        <v>0</v>
      </c>
      <c r="K184" s="170" t="s">
        <v>126</v>
      </c>
      <c r="L184" s="39"/>
      <c r="M184" s="175" t="s">
        <v>5</v>
      </c>
      <c r="N184" s="176" t="s">
        <v>42</v>
      </c>
      <c r="O184" s="40"/>
      <c r="P184" s="177">
        <f>O184*H184</f>
        <v>0</v>
      </c>
      <c r="Q184" s="177">
        <v>0</v>
      </c>
      <c r="R184" s="177">
        <f>Q184*H184</f>
        <v>0</v>
      </c>
      <c r="S184" s="177">
        <v>0</v>
      </c>
      <c r="T184" s="178">
        <f>S184*H184</f>
        <v>0</v>
      </c>
      <c r="AR184" s="22" t="s">
        <v>127</v>
      </c>
      <c r="AT184" s="22" t="s">
        <v>122</v>
      </c>
      <c r="AU184" s="22" t="s">
        <v>81</v>
      </c>
      <c r="AY184" s="22" t="s">
        <v>120</v>
      </c>
      <c r="BE184" s="179">
        <f>IF(N184="základní",J184,0)</f>
        <v>0</v>
      </c>
      <c r="BF184" s="179">
        <f>IF(N184="snížená",J184,0)</f>
        <v>0</v>
      </c>
      <c r="BG184" s="179">
        <f>IF(N184="zákl. přenesená",J184,0)</f>
        <v>0</v>
      </c>
      <c r="BH184" s="179">
        <f>IF(N184="sníž. přenesená",J184,0)</f>
        <v>0</v>
      </c>
      <c r="BI184" s="179">
        <f>IF(N184="nulová",J184,0)</f>
        <v>0</v>
      </c>
      <c r="BJ184" s="22" t="s">
        <v>79</v>
      </c>
      <c r="BK184" s="179">
        <f>ROUND(I184*H184,2)</f>
        <v>0</v>
      </c>
      <c r="BL184" s="22" t="s">
        <v>127</v>
      </c>
      <c r="BM184" s="22" t="s">
        <v>253</v>
      </c>
    </row>
    <row r="185" spans="2:65" s="1" customFormat="1" ht="27">
      <c r="B185" s="39"/>
      <c r="D185" s="180" t="s">
        <v>129</v>
      </c>
      <c r="F185" s="181" t="s">
        <v>254</v>
      </c>
      <c r="I185" s="182"/>
      <c r="L185" s="39"/>
      <c r="M185" s="183"/>
      <c r="N185" s="40"/>
      <c r="O185" s="40"/>
      <c r="P185" s="40"/>
      <c r="Q185" s="40"/>
      <c r="R185" s="40"/>
      <c r="S185" s="40"/>
      <c r="T185" s="68"/>
      <c r="AT185" s="22" t="s">
        <v>129</v>
      </c>
      <c r="AU185" s="22" t="s">
        <v>81</v>
      </c>
    </row>
    <row r="186" spans="2:65" s="11" customFormat="1">
      <c r="B186" s="185"/>
      <c r="D186" s="180" t="s">
        <v>133</v>
      </c>
      <c r="E186" s="186" t="s">
        <v>5</v>
      </c>
      <c r="F186" s="187" t="s">
        <v>255</v>
      </c>
      <c r="H186" s="188">
        <v>41.36</v>
      </c>
      <c r="I186" s="189"/>
      <c r="L186" s="185"/>
      <c r="M186" s="190"/>
      <c r="N186" s="191"/>
      <c r="O186" s="191"/>
      <c r="P186" s="191"/>
      <c r="Q186" s="191"/>
      <c r="R186" s="191"/>
      <c r="S186" s="191"/>
      <c r="T186" s="192"/>
      <c r="AT186" s="186" t="s">
        <v>133</v>
      </c>
      <c r="AU186" s="186" t="s">
        <v>81</v>
      </c>
      <c r="AV186" s="11" t="s">
        <v>81</v>
      </c>
      <c r="AW186" s="11" t="s">
        <v>35</v>
      </c>
      <c r="AX186" s="11" t="s">
        <v>71</v>
      </c>
      <c r="AY186" s="186" t="s">
        <v>120</v>
      </c>
    </row>
    <row r="187" spans="2:65" s="11" customFormat="1">
      <c r="B187" s="185"/>
      <c r="D187" s="180" t="s">
        <v>133</v>
      </c>
      <c r="E187" s="186" t="s">
        <v>5</v>
      </c>
      <c r="F187" s="187" t="s">
        <v>256</v>
      </c>
      <c r="H187" s="188">
        <v>12.32</v>
      </c>
      <c r="I187" s="189"/>
      <c r="L187" s="185"/>
      <c r="M187" s="190"/>
      <c r="N187" s="191"/>
      <c r="O187" s="191"/>
      <c r="P187" s="191"/>
      <c r="Q187" s="191"/>
      <c r="R187" s="191"/>
      <c r="S187" s="191"/>
      <c r="T187" s="192"/>
      <c r="AT187" s="186" t="s">
        <v>133</v>
      </c>
      <c r="AU187" s="186" t="s">
        <v>81</v>
      </c>
      <c r="AV187" s="11" t="s">
        <v>81</v>
      </c>
      <c r="AW187" s="11" t="s">
        <v>35</v>
      </c>
      <c r="AX187" s="11" t="s">
        <v>71</v>
      </c>
      <c r="AY187" s="186" t="s">
        <v>120</v>
      </c>
    </row>
    <row r="188" spans="2:65" s="11" customFormat="1">
      <c r="B188" s="185"/>
      <c r="D188" s="180" t="s">
        <v>133</v>
      </c>
      <c r="E188" s="186" t="s">
        <v>5</v>
      </c>
      <c r="F188" s="187" t="s">
        <v>257</v>
      </c>
      <c r="H188" s="188">
        <v>8.8000000000000007</v>
      </c>
      <c r="I188" s="189"/>
      <c r="L188" s="185"/>
      <c r="M188" s="190"/>
      <c r="N188" s="191"/>
      <c r="O188" s="191"/>
      <c r="P188" s="191"/>
      <c r="Q188" s="191"/>
      <c r="R188" s="191"/>
      <c r="S188" s="191"/>
      <c r="T188" s="192"/>
      <c r="AT188" s="186" t="s">
        <v>133</v>
      </c>
      <c r="AU188" s="186" t="s">
        <v>81</v>
      </c>
      <c r="AV188" s="11" t="s">
        <v>81</v>
      </c>
      <c r="AW188" s="11" t="s">
        <v>35</v>
      </c>
      <c r="AX188" s="11" t="s">
        <v>71</v>
      </c>
      <c r="AY188" s="186" t="s">
        <v>120</v>
      </c>
    </row>
    <row r="189" spans="2:65" s="11" customFormat="1" ht="27">
      <c r="B189" s="185"/>
      <c r="D189" s="180" t="s">
        <v>133</v>
      </c>
      <c r="E189" s="186" t="s">
        <v>5</v>
      </c>
      <c r="F189" s="187" t="s">
        <v>258</v>
      </c>
      <c r="H189" s="188">
        <v>43.56</v>
      </c>
      <c r="I189" s="189"/>
      <c r="L189" s="185"/>
      <c r="M189" s="190"/>
      <c r="N189" s="191"/>
      <c r="O189" s="191"/>
      <c r="P189" s="191"/>
      <c r="Q189" s="191"/>
      <c r="R189" s="191"/>
      <c r="S189" s="191"/>
      <c r="T189" s="192"/>
      <c r="AT189" s="186" t="s">
        <v>133</v>
      </c>
      <c r="AU189" s="186" t="s">
        <v>81</v>
      </c>
      <c r="AV189" s="11" t="s">
        <v>81</v>
      </c>
      <c r="AW189" s="11" t="s">
        <v>35</v>
      </c>
      <c r="AX189" s="11" t="s">
        <v>71</v>
      </c>
      <c r="AY189" s="186" t="s">
        <v>120</v>
      </c>
    </row>
    <row r="190" spans="2:65" s="12" customFormat="1">
      <c r="B190" s="193"/>
      <c r="D190" s="180" t="s">
        <v>133</v>
      </c>
      <c r="E190" s="194" t="s">
        <v>5</v>
      </c>
      <c r="F190" s="195" t="s">
        <v>135</v>
      </c>
      <c r="H190" s="196">
        <v>106.04</v>
      </c>
      <c r="I190" s="197"/>
      <c r="L190" s="193"/>
      <c r="M190" s="198"/>
      <c r="N190" s="199"/>
      <c r="O190" s="199"/>
      <c r="P190" s="199"/>
      <c r="Q190" s="199"/>
      <c r="R190" s="199"/>
      <c r="S190" s="199"/>
      <c r="T190" s="200"/>
      <c r="AT190" s="194" t="s">
        <v>133</v>
      </c>
      <c r="AU190" s="194" t="s">
        <v>81</v>
      </c>
      <c r="AV190" s="12" t="s">
        <v>127</v>
      </c>
      <c r="AW190" s="12" t="s">
        <v>35</v>
      </c>
      <c r="AX190" s="12" t="s">
        <v>79</v>
      </c>
      <c r="AY190" s="194" t="s">
        <v>120</v>
      </c>
    </row>
    <row r="191" spans="2:65" s="1" customFormat="1" ht="16.5" customHeight="1">
      <c r="B191" s="167"/>
      <c r="C191" s="168" t="s">
        <v>259</v>
      </c>
      <c r="D191" s="168" t="s">
        <v>122</v>
      </c>
      <c r="E191" s="169" t="s">
        <v>260</v>
      </c>
      <c r="F191" s="170" t="s">
        <v>261</v>
      </c>
      <c r="G191" s="171" t="s">
        <v>246</v>
      </c>
      <c r="H191" s="172">
        <v>456.32</v>
      </c>
      <c r="I191" s="173"/>
      <c r="J191" s="174">
        <f>ROUND(I191*H191,2)</f>
        <v>0</v>
      </c>
      <c r="K191" s="170" t="s">
        <v>126</v>
      </c>
      <c r="L191" s="39"/>
      <c r="M191" s="175" t="s">
        <v>5</v>
      </c>
      <c r="N191" s="176" t="s">
        <v>42</v>
      </c>
      <c r="O191" s="40"/>
      <c r="P191" s="177">
        <f>O191*H191</f>
        <v>0</v>
      </c>
      <c r="Q191" s="177">
        <v>0</v>
      </c>
      <c r="R191" s="177">
        <f>Q191*H191</f>
        <v>0</v>
      </c>
      <c r="S191" s="177">
        <v>0</v>
      </c>
      <c r="T191" s="178">
        <f>S191*H191</f>
        <v>0</v>
      </c>
      <c r="AR191" s="22" t="s">
        <v>127</v>
      </c>
      <c r="AT191" s="22" t="s">
        <v>122</v>
      </c>
      <c r="AU191" s="22" t="s">
        <v>81</v>
      </c>
      <c r="AY191" s="22" t="s">
        <v>120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22" t="s">
        <v>79</v>
      </c>
      <c r="BK191" s="179">
        <f>ROUND(I191*H191,2)</f>
        <v>0</v>
      </c>
      <c r="BL191" s="22" t="s">
        <v>127</v>
      </c>
      <c r="BM191" s="22" t="s">
        <v>262</v>
      </c>
    </row>
    <row r="192" spans="2:65" s="1" customFormat="1" ht="27">
      <c r="B192" s="39"/>
      <c r="D192" s="180" t="s">
        <v>129</v>
      </c>
      <c r="F192" s="181" t="s">
        <v>263</v>
      </c>
      <c r="I192" s="182"/>
      <c r="L192" s="39"/>
      <c r="M192" s="183"/>
      <c r="N192" s="40"/>
      <c r="O192" s="40"/>
      <c r="P192" s="40"/>
      <c r="Q192" s="40"/>
      <c r="R192" s="40"/>
      <c r="S192" s="40"/>
      <c r="T192" s="68"/>
      <c r="AT192" s="22" t="s">
        <v>129</v>
      </c>
      <c r="AU192" s="22" t="s">
        <v>81</v>
      </c>
    </row>
    <row r="193" spans="2:65" s="1" customFormat="1" ht="94.5">
      <c r="B193" s="39"/>
      <c r="D193" s="180" t="s">
        <v>131</v>
      </c>
      <c r="F193" s="184" t="s">
        <v>264</v>
      </c>
      <c r="I193" s="182"/>
      <c r="L193" s="39"/>
      <c r="M193" s="183"/>
      <c r="N193" s="40"/>
      <c r="O193" s="40"/>
      <c r="P193" s="40"/>
      <c r="Q193" s="40"/>
      <c r="R193" s="40"/>
      <c r="S193" s="40"/>
      <c r="T193" s="68"/>
      <c r="AT193" s="22" t="s">
        <v>131</v>
      </c>
      <c r="AU193" s="22" t="s">
        <v>81</v>
      </c>
    </row>
    <row r="194" spans="2:65" s="11" customFormat="1">
      <c r="B194" s="185"/>
      <c r="D194" s="180" t="s">
        <v>133</v>
      </c>
      <c r="E194" s="186" t="s">
        <v>5</v>
      </c>
      <c r="F194" s="187" t="s">
        <v>265</v>
      </c>
      <c r="H194" s="188">
        <v>456.32</v>
      </c>
      <c r="I194" s="189"/>
      <c r="L194" s="185"/>
      <c r="M194" s="190"/>
      <c r="N194" s="191"/>
      <c r="O194" s="191"/>
      <c r="P194" s="191"/>
      <c r="Q194" s="191"/>
      <c r="R194" s="191"/>
      <c r="S194" s="191"/>
      <c r="T194" s="192"/>
      <c r="AT194" s="186" t="s">
        <v>133</v>
      </c>
      <c r="AU194" s="186" t="s">
        <v>81</v>
      </c>
      <c r="AV194" s="11" t="s">
        <v>81</v>
      </c>
      <c r="AW194" s="11" t="s">
        <v>35</v>
      </c>
      <c r="AX194" s="11" t="s">
        <v>71</v>
      </c>
      <c r="AY194" s="186" t="s">
        <v>120</v>
      </c>
    </row>
    <row r="195" spans="2:65" s="12" customFormat="1">
      <c r="B195" s="193"/>
      <c r="D195" s="180" t="s">
        <v>133</v>
      </c>
      <c r="E195" s="194" t="s">
        <v>5</v>
      </c>
      <c r="F195" s="195" t="s">
        <v>135</v>
      </c>
      <c r="H195" s="196">
        <v>456.32</v>
      </c>
      <c r="I195" s="197"/>
      <c r="L195" s="193"/>
      <c r="M195" s="198"/>
      <c r="N195" s="199"/>
      <c r="O195" s="199"/>
      <c r="P195" s="199"/>
      <c r="Q195" s="199"/>
      <c r="R195" s="199"/>
      <c r="S195" s="199"/>
      <c r="T195" s="200"/>
      <c r="AT195" s="194" t="s">
        <v>133</v>
      </c>
      <c r="AU195" s="194" t="s">
        <v>81</v>
      </c>
      <c r="AV195" s="12" t="s">
        <v>127</v>
      </c>
      <c r="AW195" s="12" t="s">
        <v>35</v>
      </c>
      <c r="AX195" s="12" t="s">
        <v>79</v>
      </c>
      <c r="AY195" s="194" t="s">
        <v>120</v>
      </c>
    </row>
    <row r="196" spans="2:65" s="1" customFormat="1" ht="16.5" customHeight="1">
      <c r="B196" s="167"/>
      <c r="C196" s="168" t="s">
        <v>266</v>
      </c>
      <c r="D196" s="168" t="s">
        <v>122</v>
      </c>
      <c r="E196" s="169" t="s">
        <v>267</v>
      </c>
      <c r="F196" s="170" t="s">
        <v>268</v>
      </c>
      <c r="G196" s="171" t="s">
        <v>246</v>
      </c>
      <c r="H196" s="172">
        <v>228.16</v>
      </c>
      <c r="I196" s="173"/>
      <c r="J196" s="174">
        <f>ROUND(I196*H196,2)</f>
        <v>0</v>
      </c>
      <c r="K196" s="170" t="s">
        <v>126</v>
      </c>
      <c r="L196" s="39"/>
      <c r="M196" s="175" t="s">
        <v>5</v>
      </c>
      <c r="N196" s="176" t="s">
        <v>42</v>
      </c>
      <c r="O196" s="40"/>
      <c r="P196" s="177">
        <f>O196*H196</f>
        <v>0</v>
      </c>
      <c r="Q196" s="177">
        <v>0</v>
      </c>
      <c r="R196" s="177">
        <f>Q196*H196</f>
        <v>0</v>
      </c>
      <c r="S196" s="177">
        <v>0</v>
      </c>
      <c r="T196" s="178">
        <f>S196*H196</f>
        <v>0</v>
      </c>
      <c r="AR196" s="22" t="s">
        <v>127</v>
      </c>
      <c r="AT196" s="22" t="s">
        <v>122</v>
      </c>
      <c r="AU196" s="22" t="s">
        <v>81</v>
      </c>
      <c r="AY196" s="22" t="s">
        <v>120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22" t="s">
        <v>79</v>
      </c>
      <c r="BK196" s="179">
        <f>ROUND(I196*H196,2)</f>
        <v>0</v>
      </c>
      <c r="BL196" s="22" t="s">
        <v>127</v>
      </c>
      <c r="BM196" s="22" t="s">
        <v>269</v>
      </c>
    </row>
    <row r="197" spans="2:65" s="1" customFormat="1" ht="27">
      <c r="B197" s="39"/>
      <c r="D197" s="180" t="s">
        <v>129</v>
      </c>
      <c r="F197" s="181" t="s">
        <v>270</v>
      </c>
      <c r="I197" s="182"/>
      <c r="L197" s="39"/>
      <c r="M197" s="183"/>
      <c r="N197" s="40"/>
      <c r="O197" s="40"/>
      <c r="P197" s="40"/>
      <c r="Q197" s="40"/>
      <c r="R197" s="40"/>
      <c r="S197" s="40"/>
      <c r="T197" s="68"/>
      <c r="AT197" s="22" t="s">
        <v>129</v>
      </c>
      <c r="AU197" s="22" t="s">
        <v>81</v>
      </c>
    </row>
    <row r="198" spans="2:65" s="1" customFormat="1" ht="94.5">
      <c r="B198" s="39"/>
      <c r="D198" s="180" t="s">
        <v>131</v>
      </c>
      <c r="F198" s="184" t="s">
        <v>264</v>
      </c>
      <c r="I198" s="182"/>
      <c r="L198" s="39"/>
      <c r="M198" s="183"/>
      <c r="N198" s="40"/>
      <c r="O198" s="40"/>
      <c r="P198" s="40"/>
      <c r="Q198" s="40"/>
      <c r="R198" s="40"/>
      <c r="S198" s="40"/>
      <c r="T198" s="68"/>
      <c r="AT198" s="22" t="s">
        <v>131</v>
      </c>
      <c r="AU198" s="22" t="s">
        <v>81</v>
      </c>
    </row>
    <row r="199" spans="2:65" s="11" customFormat="1">
      <c r="B199" s="185"/>
      <c r="D199" s="180" t="s">
        <v>133</v>
      </c>
      <c r="E199" s="186" t="s">
        <v>5</v>
      </c>
      <c r="F199" s="187" t="s">
        <v>271</v>
      </c>
      <c r="H199" s="188">
        <v>228.16</v>
      </c>
      <c r="I199" s="189"/>
      <c r="L199" s="185"/>
      <c r="M199" s="190"/>
      <c r="N199" s="191"/>
      <c r="O199" s="191"/>
      <c r="P199" s="191"/>
      <c r="Q199" s="191"/>
      <c r="R199" s="191"/>
      <c r="S199" s="191"/>
      <c r="T199" s="192"/>
      <c r="AT199" s="186" t="s">
        <v>133</v>
      </c>
      <c r="AU199" s="186" t="s">
        <v>81</v>
      </c>
      <c r="AV199" s="11" t="s">
        <v>81</v>
      </c>
      <c r="AW199" s="11" t="s">
        <v>35</v>
      </c>
      <c r="AX199" s="11" t="s">
        <v>71</v>
      </c>
      <c r="AY199" s="186" t="s">
        <v>120</v>
      </c>
    </row>
    <row r="200" spans="2:65" s="12" customFormat="1">
      <c r="B200" s="193"/>
      <c r="D200" s="180" t="s">
        <v>133</v>
      </c>
      <c r="E200" s="194" t="s">
        <v>5</v>
      </c>
      <c r="F200" s="195" t="s">
        <v>135</v>
      </c>
      <c r="H200" s="196">
        <v>228.16</v>
      </c>
      <c r="I200" s="197"/>
      <c r="L200" s="193"/>
      <c r="M200" s="198"/>
      <c r="N200" s="199"/>
      <c r="O200" s="199"/>
      <c r="P200" s="199"/>
      <c r="Q200" s="199"/>
      <c r="R200" s="199"/>
      <c r="S200" s="199"/>
      <c r="T200" s="200"/>
      <c r="AT200" s="194" t="s">
        <v>133</v>
      </c>
      <c r="AU200" s="194" t="s">
        <v>81</v>
      </c>
      <c r="AV200" s="12" t="s">
        <v>127</v>
      </c>
      <c r="AW200" s="12" t="s">
        <v>35</v>
      </c>
      <c r="AX200" s="12" t="s">
        <v>79</v>
      </c>
      <c r="AY200" s="194" t="s">
        <v>120</v>
      </c>
    </row>
    <row r="201" spans="2:65" s="1" customFormat="1" ht="16.5" customHeight="1">
      <c r="B201" s="167"/>
      <c r="C201" s="168" t="s">
        <v>272</v>
      </c>
      <c r="D201" s="168" t="s">
        <v>122</v>
      </c>
      <c r="E201" s="169" t="s">
        <v>273</v>
      </c>
      <c r="F201" s="170" t="s">
        <v>274</v>
      </c>
      <c r="G201" s="171" t="s">
        <v>246</v>
      </c>
      <c r="H201" s="172">
        <v>1183.5070000000001</v>
      </c>
      <c r="I201" s="173"/>
      <c r="J201" s="174">
        <f>ROUND(I201*H201,2)</f>
        <v>0</v>
      </c>
      <c r="K201" s="170" t="s">
        <v>126</v>
      </c>
      <c r="L201" s="39"/>
      <c r="M201" s="175" t="s">
        <v>5</v>
      </c>
      <c r="N201" s="176" t="s">
        <v>42</v>
      </c>
      <c r="O201" s="40"/>
      <c r="P201" s="177">
        <f>O201*H201</f>
        <v>0</v>
      </c>
      <c r="Q201" s="177">
        <v>0</v>
      </c>
      <c r="R201" s="177">
        <f>Q201*H201</f>
        <v>0</v>
      </c>
      <c r="S201" s="177">
        <v>0</v>
      </c>
      <c r="T201" s="178">
        <f>S201*H201</f>
        <v>0</v>
      </c>
      <c r="AR201" s="22" t="s">
        <v>127</v>
      </c>
      <c r="AT201" s="22" t="s">
        <v>122</v>
      </c>
      <c r="AU201" s="22" t="s">
        <v>81</v>
      </c>
      <c r="AY201" s="22" t="s">
        <v>120</v>
      </c>
      <c r="BE201" s="179">
        <f>IF(N201="základní",J201,0)</f>
        <v>0</v>
      </c>
      <c r="BF201" s="179">
        <f>IF(N201="snížená",J201,0)</f>
        <v>0</v>
      </c>
      <c r="BG201" s="179">
        <f>IF(N201="zákl. přenesená",J201,0)</f>
        <v>0</v>
      </c>
      <c r="BH201" s="179">
        <f>IF(N201="sníž. přenesená",J201,0)</f>
        <v>0</v>
      </c>
      <c r="BI201" s="179">
        <f>IF(N201="nulová",J201,0)</f>
        <v>0</v>
      </c>
      <c r="BJ201" s="22" t="s">
        <v>79</v>
      </c>
      <c r="BK201" s="179">
        <f>ROUND(I201*H201,2)</f>
        <v>0</v>
      </c>
      <c r="BL201" s="22" t="s">
        <v>127</v>
      </c>
      <c r="BM201" s="22" t="s">
        <v>275</v>
      </c>
    </row>
    <row r="202" spans="2:65" s="1" customFormat="1" ht="27">
      <c r="B202" s="39"/>
      <c r="D202" s="180" t="s">
        <v>129</v>
      </c>
      <c r="F202" s="181" t="s">
        <v>276</v>
      </c>
      <c r="I202" s="182"/>
      <c r="L202" s="39"/>
      <c r="M202" s="183"/>
      <c r="N202" s="40"/>
      <c r="O202" s="40"/>
      <c r="P202" s="40"/>
      <c r="Q202" s="40"/>
      <c r="R202" s="40"/>
      <c r="S202" s="40"/>
      <c r="T202" s="68"/>
      <c r="AT202" s="22" t="s">
        <v>129</v>
      </c>
      <c r="AU202" s="22" t="s">
        <v>81</v>
      </c>
    </row>
    <row r="203" spans="2:65" s="11" customFormat="1">
      <c r="B203" s="185"/>
      <c r="D203" s="180" t="s">
        <v>133</v>
      </c>
      <c r="E203" s="186" t="s">
        <v>5</v>
      </c>
      <c r="F203" s="187" t="s">
        <v>277</v>
      </c>
      <c r="H203" s="188">
        <v>72.225999999999999</v>
      </c>
      <c r="I203" s="189"/>
      <c r="L203" s="185"/>
      <c r="M203" s="190"/>
      <c r="N203" s="191"/>
      <c r="O203" s="191"/>
      <c r="P203" s="191"/>
      <c r="Q203" s="191"/>
      <c r="R203" s="191"/>
      <c r="S203" s="191"/>
      <c r="T203" s="192"/>
      <c r="AT203" s="186" t="s">
        <v>133</v>
      </c>
      <c r="AU203" s="186" t="s">
        <v>81</v>
      </c>
      <c r="AV203" s="11" t="s">
        <v>81</v>
      </c>
      <c r="AW203" s="11" t="s">
        <v>35</v>
      </c>
      <c r="AX203" s="11" t="s">
        <v>71</v>
      </c>
      <c r="AY203" s="186" t="s">
        <v>120</v>
      </c>
    </row>
    <row r="204" spans="2:65" s="11" customFormat="1">
      <c r="B204" s="185"/>
      <c r="D204" s="180" t="s">
        <v>133</v>
      </c>
      <c r="E204" s="186" t="s">
        <v>5</v>
      </c>
      <c r="F204" s="187" t="s">
        <v>278</v>
      </c>
      <c r="H204" s="188">
        <v>106.54600000000001</v>
      </c>
      <c r="I204" s="189"/>
      <c r="L204" s="185"/>
      <c r="M204" s="190"/>
      <c r="N204" s="191"/>
      <c r="O204" s="191"/>
      <c r="P204" s="191"/>
      <c r="Q204" s="191"/>
      <c r="R204" s="191"/>
      <c r="S204" s="191"/>
      <c r="T204" s="192"/>
      <c r="AT204" s="186" t="s">
        <v>133</v>
      </c>
      <c r="AU204" s="186" t="s">
        <v>81</v>
      </c>
      <c r="AV204" s="11" t="s">
        <v>81</v>
      </c>
      <c r="AW204" s="11" t="s">
        <v>35</v>
      </c>
      <c r="AX204" s="11" t="s">
        <v>71</v>
      </c>
      <c r="AY204" s="186" t="s">
        <v>120</v>
      </c>
    </row>
    <row r="205" spans="2:65" s="11" customFormat="1">
      <c r="B205" s="185"/>
      <c r="D205" s="180" t="s">
        <v>133</v>
      </c>
      <c r="E205" s="186" t="s">
        <v>5</v>
      </c>
      <c r="F205" s="187" t="s">
        <v>279</v>
      </c>
      <c r="H205" s="188">
        <v>33.572000000000003</v>
      </c>
      <c r="I205" s="189"/>
      <c r="L205" s="185"/>
      <c r="M205" s="190"/>
      <c r="N205" s="191"/>
      <c r="O205" s="191"/>
      <c r="P205" s="191"/>
      <c r="Q205" s="191"/>
      <c r="R205" s="191"/>
      <c r="S205" s="191"/>
      <c r="T205" s="192"/>
      <c r="AT205" s="186" t="s">
        <v>133</v>
      </c>
      <c r="AU205" s="186" t="s">
        <v>81</v>
      </c>
      <c r="AV205" s="11" t="s">
        <v>81</v>
      </c>
      <c r="AW205" s="11" t="s">
        <v>35</v>
      </c>
      <c r="AX205" s="11" t="s">
        <v>71</v>
      </c>
      <c r="AY205" s="186" t="s">
        <v>120</v>
      </c>
    </row>
    <row r="206" spans="2:65" s="11" customFormat="1">
      <c r="B206" s="185"/>
      <c r="D206" s="180" t="s">
        <v>133</v>
      </c>
      <c r="E206" s="186" t="s">
        <v>5</v>
      </c>
      <c r="F206" s="187" t="s">
        <v>280</v>
      </c>
      <c r="H206" s="188">
        <v>115.11499999999999</v>
      </c>
      <c r="I206" s="189"/>
      <c r="L206" s="185"/>
      <c r="M206" s="190"/>
      <c r="N206" s="191"/>
      <c r="O206" s="191"/>
      <c r="P206" s="191"/>
      <c r="Q206" s="191"/>
      <c r="R206" s="191"/>
      <c r="S206" s="191"/>
      <c r="T206" s="192"/>
      <c r="AT206" s="186" t="s">
        <v>133</v>
      </c>
      <c r="AU206" s="186" t="s">
        <v>81</v>
      </c>
      <c r="AV206" s="11" t="s">
        <v>81</v>
      </c>
      <c r="AW206" s="11" t="s">
        <v>35</v>
      </c>
      <c r="AX206" s="11" t="s">
        <v>71</v>
      </c>
      <c r="AY206" s="186" t="s">
        <v>120</v>
      </c>
    </row>
    <row r="207" spans="2:65" s="11" customFormat="1">
      <c r="B207" s="185"/>
      <c r="D207" s="180" t="s">
        <v>133</v>
      </c>
      <c r="E207" s="186" t="s">
        <v>5</v>
      </c>
      <c r="F207" s="187" t="s">
        <v>281</v>
      </c>
      <c r="H207" s="188">
        <v>47.432000000000002</v>
      </c>
      <c r="I207" s="189"/>
      <c r="L207" s="185"/>
      <c r="M207" s="190"/>
      <c r="N207" s="191"/>
      <c r="O207" s="191"/>
      <c r="P207" s="191"/>
      <c r="Q207" s="191"/>
      <c r="R207" s="191"/>
      <c r="S207" s="191"/>
      <c r="T207" s="192"/>
      <c r="AT207" s="186" t="s">
        <v>133</v>
      </c>
      <c r="AU207" s="186" t="s">
        <v>81</v>
      </c>
      <c r="AV207" s="11" t="s">
        <v>81</v>
      </c>
      <c r="AW207" s="11" t="s">
        <v>35</v>
      </c>
      <c r="AX207" s="11" t="s">
        <v>71</v>
      </c>
      <c r="AY207" s="186" t="s">
        <v>120</v>
      </c>
    </row>
    <row r="208" spans="2:65" s="11" customFormat="1">
      <c r="B208" s="185"/>
      <c r="D208" s="180" t="s">
        <v>133</v>
      </c>
      <c r="E208" s="186" t="s">
        <v>5</v>
      </c>
      <c r="F208" s="187" t="s">
        <v>282</v>
      </c>
      <c r="H208" s="188">
        <v>123.30500000000001</v>
      </c>
      <c r="I208" s="189"/>
      <c r="L208" s="185"/>
      <c r="M208" s="190"/>
      <c r="N208" s="191"/>
      <c r="O208" s="191"/>
      <c r="P208" s="191"/>
      <c r="Q208" s="191"/>
      <c r="R208" s="191"/>
      <c r="S208" s="191"/>
      <c r="T208" s="192"/>
      <c r="AT208" s="186" t="s">
        <v>133</v>
      </c>
      <c r="AU208" s="186" t="s">
        <v>81</v>
      </c>
      <c r="AV208" s="11" t="s">
        <v>81</v>
      </c>
      <c r="AW208" s="11" t="s">
        <v>35</v>
      </c>
      <c r="AX208" s="11" t="s">
        <v>71</v>
      </c>
      <c r="AY208" s="186" t="s">
        <v>120</v>
      </c>
    </row>
    <row r="209" spans="2:51" s="11" customFormat="1">
      <c r="B209" s="185"/>
      <c r="D209" s="180" t="s">
        <v>133</v>
      </c>
      <c r="E209" s="186" t="s">
        <v>5</v>
      </c>
      <c r="F209" s="187" t="s">
        <v>283</v>
      </c>
      <c r="H209" s="188">
        <v>35.343000000000004</v>
      </c>
      <c r="I209" s="189"/>
      <c r="L209" s="185"/>
      <c r="M209" s="190"/>
      <c r="N209" s="191"/>
      <c r="O209" s="191"/>
      <c r="P209" s="191"/>
      <c r="Q209" s="191"/>
      <c r="R209" s="191"/>
      <c r="S209" s="191"/>
      <c r="T209" s="192"/>
      <c r="AT209" s="186" t="s">
        <v>133</v>
      </c>
      <c r="AU209" s="186" t="s">
        <v>81</v>
      </c>
      <c r="AV209" s="11" t="s">
        <v>81</v>
      </c>
      <c r="AW209" s="11" t="s">
        <v>35</v>
      </c>
      <c r="AX209" s="11" t="s">
        <v>71</v>
      </c>
      <c r="AY209" s="186" t="s">
        <v>120</v>
      </c>
    </row>
    <row r="210" spans="2:51" s="11" customFormat="1">
      <c r="B210" s="185"/>
      <c r="D210" s="180" t="s">
        <v>133</v>
      </c>
      <c r="E210" s="186" t="s">
        <v>5</v>
      </c>
      <c r="F210" s="187" t="s">
        <v>284</v>
      </c>
      <c r="H210" s="188">
        <v>39.798000000000002</v>
      </c>
      <c r="I210" s="189"/>
      <c r="L210" s="185"/>
      <c r="M210" s="190"/>
      <c r="N210" s="191"/>
      <c r="O210" s="191"/>
      <c r="P210" s="191"/>
      <c r="Q210" s="191"/>
      <c r="R210" s="191"/>
      <c r="S210" s="191"/>
      <c r="T210" s="192"/>
      <c r="AT210" s="186" t="s">
        <v>133</v>
      </c>
      <c r="AU210" s="186" t="s">
        <v>81</v>
      </c>
      <c r="AV210" s="11" t="s">
        <v>81</v>
      </c>
      <c r="AW210" s="11" t="s">
        <v>35</v>
      </c>
      <c r="AX210" s="11" t="s">
        <v>71</v>
      </c>
      <c r="AY210" s="186" t="s">
        <v>120</v>
      </c>
    </row>
    <row r="211" spans="2:51" s="11" customFormat="1">
      <c r="B211" s="185"/>
      <c r="D211" s="180" t="s">
        <v>133</v>
      </c>
      <c r="E211" s="186" t="s">
        <v>5</v>
      </c>
      <c r="F211" s="187" t="s">
        <v>285</v>
      </c>
      <c r="H211" s="188">
        <v>45.65</v>
      </c>
      <c r="I211" s="189"/>
      <c r="L211" s="185"/>
      <c r="M211" s="190"/>
      <c r="N211" s="191"/>
      <c r="O211" s="191"/>
      <c r="P211" s="191"/>
      <c r="Q211" s="191"/>
      <c r="R211" s="191"/>
      <c r="S211" s="191"/>
      <c r="T211" s="192"/>
      <c r="AT211" s="186" t="s">
        <v>133</v>
      </c>
      <c r="AU211" s="186" t="s">
        <v>81</v>
      </c>
      <c r="AV211" s="11" t="s">
        <v>81</v>
      </c>
      <c r="AW211" s="11" t="s">
        <v>35</v>
      </c>
      <c r="AX211" s="11" t="s">
        <v>71</v>
      </c>
      <c r="AY211" s="186" t="s">
        <v>120</v>
      </c>
    </row>
    <row r="212" spans="2:51" s="11" customFormat="1">
      <c r="B212" s="185"/>
      <c r="D212" s="180" t="s">
        <v>133</v>
      </c>
      <c r="E212" s="186" t="s">
        <v>5</v>
      </c>
      <c r="F212" s="187" t="s">
        <v>286</v>
      </c>
      <c r="H212" s="188">
        <v>50.325000000000003</v>
      </c>
      <c r="I212" s="189"/>
      <c r="L212" s="185"/>
      <c r="M212" s="190"/>
      <c r="N212" s="191"/>
      <c r="O212" s="191"/>
      <c r="P212" s="191"/>
      <c r="Q212" s="191"/>
      <c r="R212" s="191"/>
      <c r="S212" s="191"/>
      <c r="T212" s="192"/>
      <c r="AT212" s="186" t="s">
        <v>133</v>
      </c>
      <c r="AU212" s="186" t="s">
        <v>81</v>
      </c>
      <c r="AV212" s="11" t="s">
        <v>81</v>
      </c>
      <c r="AW212" s="11" t="s">
        <v>35</v>
      </c>
      <c r="AX212" s="11" t="s">
        <v>71</v>
      </c>
      <c r="AY212" s="186" t="s">
        <v>120</v>
      </c>
    </row>
    <row r="213" spans="2:51" s="11" customFormat="1">
      <c r="B213" s="185"/>
      <c r="D213" s="180" t="s">
        <v>133</v>
      </c>
      <c r="E213" s="186" t="s">
        <v>5</v>
      </c>
      <c r="F213" s="187" t="s">
        <v>287</v>
      </c>
      <c r="H213" s="188">
        <v>53.756999999999998</v>
      </c>
      <c r="I213" s="189"/>
      <c r="L213" s="185"/>
      <c r="M213" s="190"/>
      <c r="N213" s="191"/>
      <c r="O213" s="191"/>
      <c r="P213" s="191"/>
      <c r="Q213" s="191"/>
      <c r="R213" s="191"/>
      <c r="S213" s="191"/>
      <c r="T213" s="192"/>
      <c r="AT213" s="186" t="s">
        <v>133</v>
      </c>
      <c r="AU213" s="186" t="s">
        <v>81</v>
      </c>
      <c r="AV213" s="11" t="s">
        <v>81</v>
      </c>
      <c r="AW213" s="11" t="s">
        <v>35</v>
      </c>
      <c r="AX213" s="11" t="s">
        <v>71</v>
      </c>
      <c r="AY213" s="186" t="s">
        <v>120</v>
      </c>
    </row>
    <row r="214" spans="2:51" s="11" customFormat="1">
      <c r="B214" s="185"/>
      <c r="D214" s="180" t="s">
        <v>133</v>
      </c>
      <c r="E214" s="186" t="s">
        <v>5</v>
      </c>
      <c r="F214" s="187" t="s">
        <v>288</v>
      </c>
      <c r="H214" s="188">
        <v>83.16</v>
      </c>
      <c r="I214" s="189"/>
      <c r="L214" s="185"/>
      <c r="M214" s="190"/>
      <c r="N214" s="191"/>
      <c r="O214" s="191"/>
      <c r="P214" s="191"/>
      <c r="Q214" s="191"/>
      <c r="R214" s="191"/>
      <c r="S214" s="191"/>
      <c r="T214" s="192"/>
      <c r="AT214" s="186" t="s">
        <v>133</v>
      </c>
      <c r="AU214" s="186" t="s">
        <v>81</v>
      </c>
      <c r="AV214" s="11" t="s">
        <v>81</v>
      </c>
      <c r="AW214" s="11" t="s">
        <v>35</v>
      </c>
      <c r="AX214" s="11" t="s">
        <v>71</v>
      </c>
      <c r="AY214" s="186" t="s">
        <v>120</v>
      </c>
    </row>
    <row r="215" spans="2:51" s="11" customFormat="1">
      <c r="B215" s="185"/>
      <c r="D215" s="180" t="s">
        <v>133</v>
      </c>
      <c r="E215" s="186" t="s">
        <v>5</v>
      </c>
      <c r="F215" s="187" t="s">
        <v>289</v>
      </c>
      <c r="H215" s="188">
        <v>60.588000000000001</v>
      </c>
      <c r="I215" s="189"/>
      <c r="L215" s="185"/>
      <c r="M215" s="190"/>
      <c r="N215" s="191"/>
      <c r="O215" s="191"/>
      <c r="P215" s="191"/>
      <c r="Q215" s="191"/>
      <c r="R215" s="191"/>
      <c r="S215" s="191"/>
      <c r="T215" s="192"/>
      <c r="AT215" s="186" t="s">
        <v>133</v>
      </c>
      <c r="AU215" s="186" t="s">
        <v>81</v>
      </c>
      <c r="AV215" s="11" t="s">
        <v>81</v>
      </c>
      <c r="AW215" s="11" t="s">
        <v>35</v>
      </c>
      <c r="AX215" s="11" t="s">
        <v>71</v>
      </c>
      <c r="AY215" s="186" t="s">
        <v>120</v>
      </c>
    </row>
    <row r="216" spans="2:51" s="11" customFormat="1">
      <c r="B216" s="185"/>
      <c r="D216" s="180" t="s">
        <v>133</v>
      </c>
      <c r="E216" s="186" t="s">
        <v>5</v>
      </c>
      <c r="F216" s="187" t="s">
        <v>290</v>
      </c>
      <c r="H216" s="188">
        <v>8.36</v>
      </c>
      <c r="I216" s="189"/>
      <c r="L216" s="185"/>
      <c r="M216" s="190"/>
      <c r="N216" s="191"/>
      <c r="O216" s="191"/>
      <c r="P216" s="191"/>
      <c r="Q216" s="191"/>
      <c r="R216" s="191"/>
      <c r="S216" s="191"/>
      <c r="T216" s="192"/>
      <c r="AT216" s="186" t="s">
        <v>133</v>
      </c>
      <c r="AU216" s="186" t="s">
        <v>81</v>
      </c>
      <c r="AV216" s="11" t="s">
        <v>81</v>
      </c>
      <c r="AW216" s="11" t="s">
        <v>35</v>
      </c>
      <c r="AX216" s="11" t="s">
        <v>71</v>
      </c>
      <c r="AY216" s="186" t="s">
        <v>120</v>
      </c>
    </row>
    <row r="217" spans="2:51" s="11" customFormat="1">
      <c r="B217" s="185"/>
      <c r="D217" s="180" t="s">
        <v>133</v>
      </c>
      <c r="E217" s="186" t="s">
        <v>5</v>
      </c>
      <c r="F217" s="187" t="s">
        <v>291</v>
      </c>
      <c r="H217" s="188">
        <v>7.92</v>
      </c>
      <c r="I217" s="189"/>
      <c r="L217" s="185"/>
      <c r="M217" s="190"/>
      <c r="N217" s="191"/>
      <c r="O217" s="191"/>
      <c r="P217" s="191"/>
      <c r="Q217" s="191"/>
      <c r="R217" s="191"/>
      <c r="S217" s="191"/>
      <c r="T217" s="192"/>
      <c r="AT217" s="186" t="s">
        <v>133</v>
      </c>
      <c r="AU217" s="186" t="s">
        <v>81</v>
      </c>
      <c r="AV217" s="11" t="s">
        <v>81</v>
      </c>
      <c r="AW217" s="11" t="s">
        <v>35</v>
      </c>
      <c r="AX217" s="11" t="s">
        <v>71</v>
      </c>
      <c r="AY217" s="186" t="s">
        <v>120</v>
      </c>
    </row>
    <row r="218" spans="2:51" s="11" customFormat="1">
      <c r="B218" s="185"/>
      <c r="D218" s="180" t="s">
        <v>133</v>
      </c>
      <c r="E218" s="186" t="s">
        <v>5</v>
      </c>
      <c r="F218" s="187" t="s">
        <v>292</v>
      </c>
      <c r="H218" s="188">
        <v>94.38</v>
      </c>
      <c r="I218" s="189"/>
      <c r="L218" s="185"/>
      <c r="M218" s="190"/>
      <c r="N218" s="191"/>
      <c r="O218" s="191"/>
      <c r="P218" s="191"/>
      <c r="Q218" s="191"/>
      <c r="R218" s="191"/>
      <c r="S218" s="191"/>
      <c r="T218" s="192"/>
      <c r="AT218" s="186" t="s">
        <v>133</v>
      </c>
      <c r="AU218" s="186" t="s">
        <v>81</v>
      </c>
      <c r="AV218" s="11" t="s">
        <v>81</v>
      </c>
      <c r="AW218" s="11" t="s">
        <v>35</v>
      </c>
      <c r="AX218" s="11" t="s">
        <v>71</v>
      </c>
      <c r="AY218" s="186" t="s">
        <v>120</v>
      </c>
    </row>
    <row r="219" spans="2:51" s="11" customFormat="1">
      <c r="B219" s="185"/>
      <c r="D219" s="180" t="s">
        <v>133</v>
      </c>
      <c r="E219" s="186" t="s">
        <v>5</v>
      </c>
      <c r="F219" s="187" t="s">
        <v>293</v>
      </c>
      <c r="H219" s="188">
        <v>33</v>
      </c>
      <c r="I219" s="189"/>
      <c r="L219" s="185"/>
      <c r="M219" s="190"/>
      <c r="N219" s="191"/>
      <c r="O219" s="191"/>
      <c r="P219" s="191"/>
      <c r="Q219" s="191"/>
      <c r="R219" s="191"/>
      <c r="S219" s="191"/>
      <c r="T219" s="192"/>
      <c r="AT219" s="186" t="s">
        <v>133</v>
      </c>
      <c r="AU219" s="186" t="s">
        <v>81</v>
      </c>
      <c r="AV219" s="11" t="s">
        <v>81</v>
      </c>
      <c r="AW219" s="11" t="s">
        <v>35</v>
      </c>
      <c r="AX219" s="11" t="s">
        <v>71</v>
      </c>
      <c r="AY219" s="186" t="s">
        <v>120</v>
      </c>
    </row>
    <row r="220" spans="2:51" s="11" customFormat="1">
      <c r="B220" s="185"/>
      <c r="D220" s="180" t="s">
        <v>133</v>
      </c>
      <c r="E220" s="186" t="s">
        <v>5</v>
      </c>
      <c r="F220" s="187" t="s">
        <v>294</v>
      </c>
      <c r="H220" s="188">
        <v>104.5</v>
      </c>
      <c r="I220" s="189"/>
      <c r="L220" s="185"/>
      <c r="M220" s="190"/>
      <c r="N220" s="191"/>
      <c r="O220" s="191"/>
      <c r="P220" s="191"/>
      <c r="Q220" s="191"/>
      <c r="R220" s="191"/>
      <c r="S220" s="191"/>
      <c r="T220" s="192"/>
      <c r="AT220" s="186" t="s">
        <v>133</v>
      </c>
      <c r="AU220" s="186" t="s">
        <v>81</v>
      </c>
      <c r="AV220" s="11" t="s">
        <v>81</v>
      </c>
      <c r="AW220" s="11" t="s">
        <v>35</v>
      </c>
      <c r="AX220" s="11" t="s">
        <v>71</v>
      </c>
      <c r="AY220" s="186" t="s">
        <v>120</v>
      </c>
    </row>
    <row r="221" spans="2:51" s="11" customFormat="1">
      <c r="B221" s="185"/>
      <c r="D221" s="180" t="s">
        <v>133</v>
      </c>
      <c r="E221" s="186" t="s">
        <v>5</v>
      </c>
      <c r="F221" s="187" t="s">
        <v>295</v>
      </c>
      <c r="H221" s="188">
        <v>11.88</v>
      </c>
      <c r="I221" s="189"/>
      <c r="L221" s="185"/>
      <c r="M221" s="190"/>
      <c r="N221" s="191"/>
      <c r="O221" s="191"/>
      <c r="P221" s="191"/>
      <c r="Q221" s="191"/>
      <c r="R221" s="191"/>
      <c r="S221" s="191"/>
      <c r="T221" s="192"/>
      <c r="AT221" s="186" t="s">
        <v>133</v>
      </c>
      <c r="AU221" s="186" t="s">
        <v>81</v>
      </c>
      <c r="AV221" s="11" t="s">
        <v>81</v>
      </c>
      <c r="AW221" s="11" t="s">
        <v>35</v>
      </c>
      <c r="AX221" s="11" t="s">
        <v>71</v>
      </c>
      <c r="AY221" s="186" t="s">
        <v>120</v>
      </c>
    </row>
    <row r="222" spans="2:51" s="11" customFormat="1">
      <c r="B222" s="185"/>
      <c r="D222" s="180" t="s">
        <v>133</v>
      </c>
      <c r="E222" s="186" t="s">
        <v>5</v>
      </c>
      <c r="F222" s="187" t="s">
        <v>296</v>
      </c>
      <c r="H222" s="188">
        <v>13.2</v>
      </c>
      <c r="I222" s="189"/>
      <c r="L222" s="185"/>
      <c r="M222" s="190"/>
      <c r="N222" s="191"/>
      <c r="O222" s="191"/>
      <c r="P222" s="191"/>
      <c r="Q222" s="191"/>
      <c r="R222" s="191"/>
      <c r="S222" s="191"/>
      <c r="T222" s="192"/>
      <c r="AT222" s="186" t="s">
        <v>133</v>
      </c>
      <c r="AU222" s="186" t="s">
        <v>81</v>
      </c>
      <c r="AV222" s="11" t="s">
        <v>81</v>
      </c>
      <c r="AW222" s="11" t="s">
        <v>35</v>
      </c>
      <c r="AX222" s="11" t="s">
        <v>71</v>
      </c>
      <c r="AY222" s="186" t="s">
        <v>120</v>
      </c>
    </row>
    <row r="223" spans="2:51" s="11" customFormat="1">
      <c r="B223" s="185"/>
      <c r="D223" s="180" t="s">
        <v>133</v>
      </c>
      <c r="E223" s="186" t="s">
        <v>5</v>
      </c>
      <c r="F223" s="187" t="s">
        <v>297</v>
      </c>
      <c r="H223" s="188">
        <v>35.200000000000003</v>
      </c>
      <c r="I223" s="189"/>
      <c r="L223" s="185"/>
      <c r="M223" s="190"/>
      <c r="N223" s="191"/>
      <c r="O223" s="191"/>
      <c r="P223" s="191"/>
      <c r="Q223" s="191"/>
      <c r="R223" s="191"/>
      <c r="S223" s="191"/>
      <c r="T223" s="192"/>
      <c r="AT223" s="186" t="s">
        <v>133</v>
      </c>
      <c r="AU223" s="186" t="s">
        <v>81</v>
      </c>
      <c r="AV223" s="11" t="s">
        <v>81</v>
      </c>
      <c r="AW223" s="11" t="s">
        <v>35</v>
      </c>
      <c r="AX223" s="11" t="s">
        <v>71</v>
      </c>
      <c r="AY223" s="186" t="s">
        <v>120</v>
      </c>
    </row>
    <row r="224" spans="2:51" s="11" customFormat="1">
      <c r="B224" s="185"/>
      <c r="D224" s="180" t="s">
        <v>133</v>
      </c>
      <c r="E224" s="186" t="s">
        <v>5</v>
      </c>
      <c r="F224" s="187" t="s">
        <v>298</v>
      </c>
      <c r="H224" s="188">
        <v>8.25</v>
      </c>
      <c r="I224" s="189"/>
      <c r="L224" s="185"/>
      <c r="M224" s="190"/>
      <c r="N224" s="191"/>
      <c r="O224" s="191"/>
      <c r="P224" s="191"/>
      <c r="Q224" s="191"/>
      <c r="R224" s="191"/>
      <c r="S224" s="191"/>
      <c r="T224" s="192"/>
      <c r="AT224" s="186" t="s">
        <v>133</v>
      </c>
      <c r="AU224" s="186" t="s">
        <v>81</v>
      </c>
      <c r="AV224" s="11" t="s">
        <v>81</v>
      </c>
      <c r="AW224" s="11" t="s">
        <v>35</v>
      </c>
      <c r="AX224" s="11" t="s">
        <v>71</v>
      </c>
      <c r="AY224" s="186" t="s">
        <v>120</v>
      </c>
    </row>
    <row r="225" spans="2:65" s="12" customFormat="1">
      <c r="B225" s="193"/>
      <c r="D225" s="180" t="s">
        <v>133</v>
      </c>
      <c r="E225" s="194" t="s">
        <v>5</v>
      </c>
      <c r="F225" s="195" t="s">
        <v>135</v>
      </c>
      <c r="H225" s="196">
        <v>1183.5070000000001</v>
      </c>
      <c r="I225" s="197"/>
      <c r="L225" s="193"/>
      <c r="M225" s="198"/>
      <c r="N225" s="199"/>
      <c r="O225" s="199"/>
      <c r="P225" s="199"/>
      <c r="Q225" s="199"/>
      <c r="R225" s="199"/>
      <c r="S225" s="199"/>
      <c r="T225" s="200"/>
      <c r="AT225" s="194" t="s">
        <v>133</v>
      </c>
      <c r="AU225" s="194" t="s">
        <v>81</v>
      </c>
      <c r="AV225" s="12" t="s">
        <v>127</v>
      </c>
      <c r="AW225" s="12" t="s">
        <v>35</v>
      </c>
      <c r="AX225" s="12" t="s">
        <v>79</v>
      </c>
      <c r="AY225" s="194" t="s">
        <v>120</v>
      </c>
    </row>
    <row r="226" spans="2:65" s="1" customFormat="1" ht="16.5" customHeight="1">
      <c r="B226" s="167"/>
      <c r="C226" s="168" t="s">
        <v>299</v>
      </c>
      <c r="D226" s="168" t="s">
        <v>122</v>
      </c>
      <c r="E226" s="169" t="s">
        <v>300</v>
      </c>
      <c r="F226" s="170" t="s">
        <v>301</v>
      </c>
      <c r="G226" s="171" t="s">
        <v>246</v>
      </c>
      <c r="H226" s="172">
        <v>591.755</v>
      </c>
      <c r="I226" s="173"/>
      <c r="J226" s="174">
        <f>ROUND(I226*H226,2)</f>
        <v>0</v>
      </c>
      <c r="K226" s="170" t="s">
        <v>126</v>
      </c>
      <c r="L226" s="39"/>
      <c r="M226" s="175" t="s">
        <v>5</v>
      </c>
      <c r="N226" s="176" t="s">
        <v>42</v>
      </c>
      <c r="O226" s="40"/>
      <c r="P226" s="177">
        <f>O226*H226</f>
        <v>0</v>
      </c>
      <c r="Q226" s="177">
        <v>0</v>
      </c>
      <c r="R226" s="177">
        <f>Q226*H226</f>
        <v>0</v>
      </c>
      <c r="S226" s="177">
        <v>0</v>
      </c>
      <c r="T226" s="178">
        <f>S226*H226</f>
        <v>0</v>
      </c>
      <c r="AR226" s="22" t="s">
        <v>127</v>
      </c>
      <c r="AT226" s="22" t="s">
        <v>122</v>
      </c>
      <c r="AU226" s="22" t="s">
        <v>81</v>
      </c>
      <c r="AY226" s="22" t="s">
        <v>120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22" t="s">
        <v>79</v>
      </c>
      <c r="BK226" s="179">
        <f>ROUND(I226*H226,2)</f>
        <v>0</v>
      </c>
      <c r="BL226" s="22" t="s">
        <v>127</v>
      </c>
      <c r="BM226" s="22" t="s">
        <v>302</v>
      </c>
    </row>
    <row r="227" spans="2:65" s="1" customFormat="1" ht="27">
      <c r="B227" s="39"/>
      <c r="D227" s="180" t="s">
        <v>129</v>
      </c>
      <c r="F227" s="181" t="s">
        <v>303</v>
      </c>
      <c r="I227" s="182"/>
      <c r="L227" s="39"/>
      <c r="M227" s="183"/>
      <c r="N227" s="40"/>
      <c r="O227" s="40"/>
      <c r="P227" s="40"/>
      <c r="Q227" s="40"/>
      <c r="R227" s="40"/>
      <c r="S227" s="40"/>
      <c r="T227" s="68"/>
      <c r="AT227" s="22" t="s">
        <v>129</v>
      </c>
      <c r="AU227" s="22" t="s">
        <v>81</v>
      </c>
    </row>
    <row r="228" spans="2:65" s="11" customFormat="1">
      <c r="B228" s="185"/>
      <c r="D228" s="180" t="s">
        <v>133</v>
      </c>
      <c r="E228" s="186" t="s">
        <v>5</v>
      </c>
      <c r="F228" s="187" t="s">
        <v>304</v>
      </c>
      <c r="H228" s="188">
        <v>36.113</v>
      </c>
      <c r="I228" s="189"/>
      <c r="L228" s="185"/>
      <c r="M228" s="190"/>
      <c r="N228" s="191"/>
      <c r="O228" s="191"/>
      <c r="P228" s="191"/>
      <c r="Q228" s="191"/>
      <c r="R228" s="191"/>
      <c r="S228" s="191"/>
      <c r="T228" s="192"/>
      <c r="AT228" s="186" t="s">
        <v>133</v>
      </c>
      <c r="AU228" s="186" t="s">
        <v>81</v>
      </c>
      <c r="AV228" s="11" t="s">
        <v>81</v>
      </c>
      <c r="AW228" s="11" t="s">
        <v>35</v>
      </c>
      <c r="AX228" s="11" t="s">
        <v>71</v>
      </c>
      <c r="AY228" s="186" t="s">
        <v>120</v>
      </c>
    </row>
    <row r="229" spans="2:65" s="11" customFormat="1">
      <c r="B229" s="185"/>
      <c r="D229" s="180" t="s">
        <v>133</v>
      </c>
      <c r="E229" s="186" t="s">
        <v>5</v>
      </c>
      <c r="F229" s="187" t="s">
        <v>305</v>
      </c>
      <c r="H229" s="188">
        <v>53.273000000000003</v>
      </c>
      <c r="I229" s="189"/>
      <c r="L229" s="185"/>
      <c r="M229" s="190"/>
      <c r="N229" s="191"/>
      <c r="O229" s="191"/>
      <c r="P229" s="191"/>
      <c r="Q229" s="191"/>
      <c r="R229" s="191"/>
      <c r="S229" s="191"/>
      <c r="T229" s="192"/>
      <c r="AT229" s="186" t="s">
        <v>133</v>
      </c>
      <c r="AU229" s="186" t="s">
        <v>81</v>
      </c>
      <c r="AV229" s="11" t="s">
        <v>81</v>
      </c>
      <c r="AW229" s="11" t="s">
        <v>35</v>
      </c>
      <c r="AX229" s="11" t="s">
        <v>71</v>
      </c>
      <c r="AY229" s="186" t="s">
        <v>120</v>
      </c>
    </row>
    <row r="230" spans="2:65" s="11" customFormat="1">
      <c r="B230" s="185"/>
      <c r="D230" s="180" t="s">
        <v>133</v>
      </c>
      <c r="E230" s="186" t="s">
        <v>5</v>
      </c>
      <c r="F230" s="187" t="s">
        <v>306</v>
      </c>
      <c r="H230" s="188">
        <v>16.786000000000001</v>
      </c>
      <c r="I230" s="189"/>
      <c r="L230" s="185"/>
      <c r="M230" s="190"/>
      <c r="N230" s="191"/>
      <c r="O230" s="191"/>
      <c r="P230" s="191"/>
      <c r="Q230" s="191"/>
      <c r="R230" s="191"/>
      <c r="S230" s="191"/>
      <c r="T230" s="192"/>
      <c r="AT230" s="186" t="s">
        <v>133</v>
      </c>
      <c r="AU230" s="186" t="s">
        <v>81</v>
      </c>
      <c r="AV230" s="11" t="s">
        <v>81</v>
      </c>
      <c r="AW230" s="11" t="s">
        <v>35</v>
      </c>
      <c r="AX230" s="11" t="s">
        <v>71</v>
      </c>
      <c r="AY230" s="186" t="s">
        <v>120</v>
      </c>
    </row>
    <row r="231" spans="2:65" s="11" customFormat="1">
      <c r="B231" s="185"/>
      <c r="D231" s="180" t="s">
        <v>133</v>
      </c>
      <c r="E231" s="186" t="s">
        <v>5</v>
      </c>
      <c r="F231" s="187" t="s">
        <v>307</v>
      </c>
      <c r="H231" s="188">
        <v>57.558</v>
      </c>
      <c r="I231" s="189"/>
      <c r="L231" s="185"/>
      <c r="M231" s="190"/>
      <c r="N231" s="191"/>
      <c r="O231" s="191"/>
      <c r="P231" s="191"/>
      <c r="Q231" s="191"/>
      <c r="R231" s="191"/>
      <c r="S231" s="191"/>
      <c r="T231" s="192"/>
      <c r="AT231" s="186" t="s">
        <v>133</v>
      </c>
      <c r="AU231" s="186" t="s">
        <v>81</v>
      </c>
      <c r="AV231" s="11" t="s">
        <v>81</v>
      </c>
      <c r="AW231" s="11" t="s">
        <v>35</v>
      </c>
      <c r="AX231" s="11" t="s">
        <v>71</v>
      </c>
      <c r="AY231" s="186" t="s">
        <v>120</v>
      </c>
    </row>
    <row r="232" spans="2:65" s="11" customFormat="1">
      <c r="B232" s="185"/>
      <c r="D232" s="180" t="s">
        <v>133</v>
      </c>
      <c r="E232" s="186" t="s">
        <v>5</v>
      </c>
      <c r="F232" s="187" t="s">
        <v>308</v>
      </c>
      <c r="H232" s="188">
        <v>23.716000000000001</v>
      </c>
      <c r="I232" s="189"/>
      <c r="L232" s="185"/>
      <c r="M232" s="190"/>
      <c r="N232" s="191"/>
      <c r="O232" s="191"/>
      <c r="P232" s="191"/>
      <c r="Q232" s="191"/>
      <c r="R232" s="191"/>
      <c r="S232" s="191"/>
      <c r="T232" s="192"/>
      <c r="AT232" s="186" t="s">
        <v>133</v>
      </c>
      <c r="AU232" s="186" t="s">
        <v>81</v>
      </c>
      <c r="AV232" s="11" t="s">
        <v>81</v>
      </c>
      <c r="AW232" s="11" t="s">
        <v>35</v>
      </c>
      <c r="AX232" s="11" t="s">
        <v>71</v>
      </c>
      <c r="AY232" s="186" t="s">
        <v>120</v>
      </c>
    </row>
    <row r="233" spans="2:65" s="11" customFormat="1">
      <c r="B233" s="185"/>
      <c r="D233" s="180" t="s">
        <v>133</v>
      </c>
      <c r="E233" s="186" t="s">
        <v>5</v>
      </c>
      <c r="F233" s="187" t="s">
        <v>309</v>
      </c>
      <c r="H233" s="188">
        <v>61.652000000000001</v>
      </c>
      <c r="I233" s="189"/>
      <c r="L233" s="185"/>
      <c r="M233" s="190"/>
      <c r="N233" s="191"/>
      <c r="O233" s="191"/>
      <c r="P233" s="191"/>
      <c r="Q233" s="191"/>
      <c r="R233" s="191"/>
      <c r="S233" s="191"/>
      <c r="T233" s="192"/>
      <c r="AT233" s="186" t="s">
        <v>133</v>
      </c>
      <c r="AU233" s="186" t="s">
        <v>81</v>
      </c>
      <c r="AV233" s="11" t="s">
        <v>81</v>
      </c>
      <c r="AW233" s="11" t="s">
        <v>35</v>
      </c>
      <c r="AX233" s="11" t="s">
        <v>71</v>
      </c>
      <c r="AY233" s="186" t="s">
        <v>120</v>
      </c>
    </row>
    <row r="234" spans="2:65" s="11" customFormat="1">
      <c r="B234" s="185"/>
      <c r="D234" s="180" t="s">
        <v>133</v>
      </c>
      <c r="E234" s="186" t="s">
        <v>5</v>
      </c>
      <c r="F234" s="187" t="s">
        <v>310</v>
      </c>
      <c r="H234" s="188">
        <v>17.672000000000001</v>
      </c>
      <c r="I234" s="189"/>
      <c r="L234" s="185"/>
      <c r="M234" s="190"/>
      <c r="N234" s="191"/>
      <c r="O234" s="191"/>
      <c r="P234" s="191"/>
      <c r="Q234" s="191"/>
      <c r="R234" s="191"/>
      <c r="S234" s="191"/>
      <c r="T234" s="192"/>
      <c r="AT234" s="186" t="s">
        <v>133</v>
      </c>
      <c r="AU234" s="186" t="s">
        <v>81</v>
      </c>
      <c r="AV234" s="11" t="s">
        <v>81</v>
      </c>
      <c r="AW234" s="11" t="s">
        <v>35</v>
      </c>
      <c r="AX234" s="11" t="s">
        <v>71</v>
      </c>
      <c r="AY234" s="186" t="s">
        <v>120</v>
      </c>
    </row>
    <row r="235" spans="2:65" s="11" customFormat="1">
      <c r="B235" s="185"/>
      <c r="D235" s="180" t="s">
        <v>133</v>
      </c>
      <c r="E235" s="186" t="s">
        <v>5</v>
      </c>
      <c r="F235" s="187" t="s">
        <v>311</v>
      </c>
      <c r="H235" s="188">
        <v>19.899000000000001</v>
      </c>
      <c r="I235" s="189"/>
      <c r="L235" s="185"/>
      <c r="M235" s="190"/>
      <c r="N235" s="191"/>
      <c r="O235" s="191"/>
      <c r="P235" s="191"/>
      <c r="Q235" s="191"/>
      <c r="R235" s="191"/>
      <c r="S235" s="191"/>
      <c r="T235" s="192"/>
      <c r="AT235" s="186" t="s">
        <v>133</v>
      </c>
      <c r="AU235" s="186" t="s">
        <v>81</v>
      </c>
      <c r="AV235" s="11" t="s">
        <v>81</v>
      </c>
      <c r="AW235" s="11" t="s">
        <v>35</v>
      </c>
      <c r="AX235" s="11" t="s">
        <v>71</v>
      </c>
      <c r="AY235" s="186" t="s">
        <v>120</v>
      </c>
    </row>
    <row r="236" spans="2:65" s="11" customFormat="1">
      <c r="B236" s="185"/>
      <c r="D236" s="180" t="s">
        <v>133</v>
      </c>
      <c r="E236" s="186" t="s">
        <v>5</v>
      </c>
      <c r="F236" s="187" t="s">
        <v>312</v>
      </c>
      <c r="H236" s="188">
        <v>22.824999999999999</v>
      </c>
      <c r="I236" s="189"/>
      <c r="L236" s="185"/>
      <c r="M236" s="190"/>
      <c r="N236" s="191"/>
      <c r="O236" s="191"/>
      <c r="P236" s="191"/>
      <c r="Q236" s="191"/>
      <c r="R236" s="191"/>
      <c r="S236" s="191"/>
      <c r="T236" s="192"/>
      <c r="AT236" s="186" t="s">
        <v>133</v>
      </c>
      <c r="AU236" s="186" t="s">
        <v>81</v>
      </c>
      <c r="AV236" s="11" t="s">
        <v>81</v>
      </c>
      <c r="AW236" s="11" t="s">
        <v>35</v>
      </c>
      <c r="AX236" s="11" t="s">
        <v>71</v>
      </c>
      <c r="AY236" s="186" t="s">
        <v>120</v>
      </c>
    </row>
    <row r="237" spans="2:65" s="11" customFormat="1">
      <c r="B237" s="185"/>
      <c r="D237" s="180" t="s">
        <v>133</v>
      </c>
      <c r="E237" s="186" t="s">
        <v>5</v>
      </c>
      <c r="F237" s="187" t="s">
        <v>313</v>
      </c>
      <c r="H237" s="188">
        <v>25.163</v>
      </c>
      <c r="I237" s="189"/>
      <c r="L237" s="185"/>
      <c r="M237" s="190"/>
      <c r="N237" s="191"/>
      <c r="O237" s="191"/>
      <c r="P237" s="191"/>
      <c r="Q237" s="191"/>
      <c r="R237" s="191"/>
      <c r="S237" s="191"/>
      <c r="T237" s="192"/>
      <c r="AT237" s="186" t="s">
        <v>133</v>
      </c>
      <c r="AU237" s="186" t="s">
        <v>81</v>
      </c>
      <c r="AV237" s="11" t="s">
        <v>81</v>
      </c>
      <c r="AW237" s="11" t="s">
        <v>35</v>
      </c>
      <c r="AX237" s="11" t="s">
        <v>71</v>
      </c>
      <c r="AY237" s="186" t="s">
        <v>120</v>
      </c>
    </row>
    <row r="238" spans="2:65" s="11" customFormat="1">
      <c r="B238" s="185"/>
      <c r="D238" s="180" t="s">
        <v>133</v>
      </c>
      <c r="E238" s="186" t="s">
        <v>5</v>
      </c>
      <c r="F238" s="187" t="s">
        <v>314</v>
      </c>
      <c r="H238" s="188">
        <v>26.879000000000001</v>
      </c>
      <c r="I238" s="189"/>
      <c r="L238" s="185"/>
      <c r="M238" s="190"/>
      <c r="N238" s="191"/>
      <c r="O238" s="191"/>
      <c r="P238" s="191"/>
      <c r="Q238" s="191"/>
      <c r="R238" s="191"/>
      <c r="S238" s="191"/>
      <c r="T238" s="192"/>
      <c r="AT238" s="186" t="s">
        <v>133</v>
      </c>
      <c r="AU238" s="186" t="s">
        <v>81</v>
      </c>
      <c r="AV238" s="11" t="s">
        <v>81</v>
      </c>
      <c r="AW238" s="11" t="s">
        <v>35</v>
      </c>
      <c r="AX238" s="11" t="s">
        <v>71</v>
      </c>
      <c r="AY238" s="186" t="s">
        <v>120</v>
      </c>
    </row>
    <row r="239" spans="2:65" s="11" customFormat="1">
      <c r="B239" s="185"/>
      <c r="D239" s="180" t="s">
        <v>133</v>
      </c>
      <c r="E239" s="186" t="s">
        <v>5</v>
      </c>
      <c r="F239" s="187" t="s">
        <v>315</v>
      </c>
      <c r="H239" s="188">
        <v>41.58</v>
      </c>
      <c r="I239" s="189"/>
      <c r="L239" s="185"/>
      <c r="M239" s="190"/>
      <c r="N239" s="191"/>
      <c r="O239" s="191"/>
      <c r="P239" s="191"/>
      <c r="Q239" s="191"/>
      <c r="R239" s="191"/>
      <c r="S239" s="191"/>
      <c r="T239" s="192"/>
      <c r="AT239" s="186" t="s">
        <v>133</v>
      </c>
      <c r="AU239" s="186" t="s">
        <v>81</v>
      </c>
      <c r="AV239" s="11" t="s">
        <v>81</v>
      </c>
      <c r="AW239" s="11" t="s">
        <v>35</v>
      </c>
      <c r="AX239" s="11" t="s">
        <v>71</v>
      </c>
      <c r="AY239" s="186" t="s">
        <v>120</v>
      </c>
    </row>
    <row r="240" spans="2:65" s="11" customFormat="1">
      <c r="B240" s="185"/>
      <c r="D240" s="180" t="s">
        <v>133</v>
      </c>
      <c r="E240" s="186" t="s">
        <v>5</v>
      </c>
      <c r="F240" s="187" t="s">
        <v>316</v>
      </c>
      <c r="H240" s="188">
        <v>30.294</v>
      </c>
      <c r="I240" s="189"/>
      <c r="L240" s="185"/>
      <c r="M240" s="190"/>
      <c r="N240" s="191"/>
      <c r="O240" s="191"/>
      <c r="P240" s="191"/>
      <c r="Q240" s="191"/>
      <c r="R240" s="191"/>
      <c r="S240" s="191"/>
      <c r="T240" s="192"/>
      <c r="AT240" s="186" t="s">
        <v>133</v>
      </c>
      <c r="AU240" s="186" t="s">
        <v>81</v>
      </c>
      <c r="AV240" s="11" t="s">
        <v>81</v>
      </c>
      <c r="AW240" s="11" t="s">
        <v>35</v>
      </c>
      <c r="AX240" s="11" t="s">
        <v>71</v>
      </c>
      <c r="AY240" s="186" t="s">
        <v>120</v>
      </c>
    </row>
    <row r="241" spans="2:65" s="11" customFormat="1">
      <c r="B241" s="185"/>
      <c r="D241" s="180" t="s">
        <v>133</v>
      </c>
      <c r="E241" s="186" t="s">
        <v>5</v>
      </c>
      <c r="F241" s="187" t="s">
        <v>317</v>
      </c>
      <c r="H241" s="188">
        <v>4.18</v>
      </c>
      <c r="I241" s="189"/>
      <c r="L241" s="185"/>
      <c r="M241" s="190"/>
      <c r="N241" s="191"/>
      <c r="O241" s="191"/>
      <c r="P241" s="191"/>
      <c r="Q241" s="191"/>
      <c r="R241" s="191"/>
      <c r="S241" s="191"/>
      <c r="T241" s="192"/>
      <c r="AT241" s="186" t="s">
        <v>133</v>
      </c>
      <c r="AU241" s="186" t="s">
        <v>81</v>
      </c>
      <c r="AV241" s="11" t="s">
        <v>81</v>
      </c>
      <c r="AW241" s="11" t="s">
        <v>35</v>
      </c>
      <c r="AX241" s="11" t="s">
        <v>71</v>
      </c>
      <c r="AY241" s="186" t="s">
        <v>120</v>
      </c>
    </row>
    <row r="242" spans="2:65" s="11" customFormat="1">
      <c r="B242" s="185"/>
      <c r="D242" s="180" t="s">
        <v>133</v>
      </c>
      <c r="E242" s="186" t="s">
        <v>5</v>
      </c>
      <c r="F242" s="187" t="s">
        <v>318</v>
      </c>
      <c r="H242" s="188">
        <v>3.96</v>
      </c>
      <c r="I242" s="189"/>
      <c r="L242" s="185"/>
      <c r="M242" s="190"/>
      <c r="N242" s="191"/>
      <c r="O242" s="191"/>
      <c r="P242" s="191"/>
      <c r="Q242" s="191"/>
      <c r="R242" s="191"/>
      <c r="S242" s="191"/>
      <c r="T242" s="192"/>
      <c r="AT242" s="186" t="s">
        <v>133</v>
      </c>
      <c r="AU242" s="186" t="s">
        <v>81</v>
      </c>
      <c r="AV242" s="11" t="s">
        <v>81</v>
      </c>
      <c r="AW242" s="11" t="s">
        <v>35</v>
      </c>
      <c r="AX242" s="11" t="s">
        <v>71</v>
      </c>
      <c r="AY242" s="186" t="s">
        <v>120</v>
      </c>
    </row>
    <row r="243" spans="2:65" s="11" customFormat="1">
      <c r="B243" s="185"/>
      <c r="D243" s="180" t="s">
        <v>133</v>
      </c>
      <c r="E243" s="186" t="s">
        <v>5</v>
      </c>
      <c r="F243" s="187" t="s">
        <v>319</v>
      </c>
      <c r="H243" s="188">
        <v>47.19</v>
      </c>
      <c r="I243" s="189"/>
      <c r="L243" s="185"/>
      <c r="M243" s="190"/>
      <c r="N243" s="191"/>
      <c r="O243" s="191"/>
      <c r="P243" s="191"/>
      <c r="Q243" s="191"/>
      <c r="R243" s="191"/>
      <c r="S243" s="191"/>
      <c r="T243" s="192"/>
      <c r="AT243" s="186" t="s">
        <v>133</v>
      </c>
      <c r="AU243" s="186" t="s">
        <v>81</v>
      </c>
      <c r="AV243" s="11" t="s">
        <v>81</v>
      </c>
      <c r="AW243" s="11" t="s">
        <v>35</v>
      </c>
      <c r="AX243" s="11" t="s">
        <v>71</v>
      </c>
      <c r="AY243" s="186" t="s">
        <v>120</v>
      </c>
    </row>
    <row r="244" spans="2:65" s="11" customFormat="1">
      <c r="B244" s="185"/>
      <c r="D244" s="180" t="s">
        <v>133</v>
      </c>
      <c r="E244" s="186" t="s">
        <v>5</v>
      </c>
      <c r="F244" s="187" t="s">
        <v>320</v>
      </c>
      <c r="H244" s="188">
        <v>16.5</v>
      </c>
      <c r="I244" s="189"/>
      <c r="L244" s="185"/>
      <c r="M244" s="190"/>
      <c r="N244" s="191"/>
      <c r="O244" s="191"/>
      <c r="P244" s="191"/>
      <c r="Q244" s="191"/>
      <c r="R244" s="191"/>
      <c r="S244" s="191"/>
      <c r="T244" s="192"/>
      <c r="AT244" s="186" t="s">
        <v>133</v>
      </c>
      <c r="AU244" s="186" t="s">
        <v>81</v>
      </c>
      <c r="AV244" s="11" t="s">
        <v>81</v>
      </c>
      <c r="AW244" s="11" t="s">
        <v>35</v>
      </c>
      <c r="AX244" s="11" t="s">
        <v>71</v>
      </c>
      <c r="AY244" s="186" t="s">
        <v>120</v>
      </c>
    </row>
    <row r="245" spans="2:65" s="11" customFormat="1">
      <c r="B245" s="185"/>
      <c r="D245" s="180" t="s">
        <v>133</v>
      </c>
      <c r="E245" s="186" t="s">
        <v>5</v>
      </c>
      <c r="F245" s="187" t="s">
        <v>321</v>
      </c>
      <c r="H245" s="188">
        <v>52.25</v>
      </c>
      <c r="I245" s="189"/>
      <c r="L245" s="185"/>
      <c r="M245" s="190"/>
      <c r="N245" s="191"/>
      <c r="O245" s="191"/>
      <c r="P245" s="191"/>
      <c r="Q245" s="191"/>
      <c r="R245" s="191"/>
      <c r="S245" s="191"/>
      <c r="T245" s="192"/>
      <c r="AT245" s="186" t="s">
        <v>133</v>
      </c>
      <c r="AU245" s="186" t="s">
        <v>81</v>
      </c>
      <c r="AV245" s="11" t="s">
        <v>81</v>
      </c>
      <c r="AW245" s="11" t="s">
        <v>35</v>
      </c>
      <c r="AX245" s="11" t="s">
        <v>71</v>
      </c>
      <c r="AY245" s="186" t="s">
        <v>120</v>
      </c>
    </row>
    <row r="246" spans="2:65" s="11" customFormat="1">
      <c r="B246" s="185"/>
      <c r="D246" s="180" t="s">
        <v>133</v>
      </c>
      <c r="E246" s="186" t="s">
        <v>5</v>
      </c>
      <c r="F246" s="187" t="s">
        <v>322</v>
      </c>
      <c r="H246" s="188">
        <v>5.94</v>
      </c>
      <c r="I246" s="189"/>
      <c r="L246" s="185"/>
      <c r="M246" s="190"/>
      <c r="N246" s="191"/>
      <c r="O246" s="191"/>
      <c r="P246" s="191"/>
      <c r="Q246" s="191"/>
      <c r="R246" s="191"/>
      <c r="S246" s="191"/>
      <c r="T246" s="192"/>
      <c r="AT246" s="186" t="s">
        <v>133</v>
      </c>
      <c r="AU246" s="186" t="s">
        <v>81</v>
      </c>
      <c r="AV246" s="11" t="s">
        <v>81</v>
      </c>
      <c r="AW246" s="11" t="s">
        <v>35</v>
      </c>
      <c r="AX246" s="11" t="s">
        <v>71</v>
      </c>
      <c r="AY246" s="186" t="s">
        <v>120</v>
      </c>
    </row>
    <row r="247" spans="2:65" s="11" customFormat="1">
      <c r="B247" s="185"/>
      <c r="D247" s="180" t="s">
        <v>133</v>
      </c>
      <c r="E247" s="186" t="s">
        <v>5</v>
      </c>
      <c r="F247" s="187" t="s">
        <v>323</v>
      </c>
      <c r="H247" s="188">
        <v>6.6</v>
      </c>
      <c r="I247" s="189"/>
      <c r="L247" s="185"/>
      <c r="M247" s="190"/>
      <c r="N247" s="191"/>
      <c r="O247" s="191"/>
      <c r="P247" s="191"/>
      <c r="Q247" s="191"/>
      <c r="R247" s="191"/>
      <c r="S247" s="191"/>
      <c r="T247" s="192"/>
      <c r="AT247" s="186" t="s">
        <v>133</v>
      </c>
      <c r="AU247" s="186" t="s">
        <v>81</v>
      </c>
      <c r="AV247" s="11" t="s">
        <v>81</v>
      </c>
      <c r="AW247" s="11" t="s">
        <v>35</v>
      </c>
      <c r="AX247" s="11" t="s">
        <v>71</v>
      </c>
      <c r="AY247" s="186" t="s">
        <v>120</v>
      </c>
    </row>
    <row r="248" spans="2:65" s="11" customFormat="1">
      <c r="B248" s="185"/>
      <c r="D248" s="180" t="s">
        <v>133</v>
      </c>
      <c r="E248" s="186" t="s">
        <v>5</v>
      </c>
      <c r="F248" s="187" t="s">
        <v>324</v>
      </c>
      <c r="H248" s="188">
        <v>17.600000000000001</v>
      </c>
      <c r="I248" s="189"/>
      <c r="L248" s="185"/>
      <c r="M248" s="190"/>
      <c r="N248" s="191"/>
      <c r="O248" s="191"/>
      <c r="P248" s="191"/>
      <c r="Q248" s="191"/>
      <c r="R248" s="191"/>
      <c r="S248" s="191"/>
      <c r="T248" s="192"/>
      <c r="AT248" s="186" t="s">
        <v>133</v>
      </c>
      <c r="AU248" s="186" t="s">
        <v>81</v>
      </c>
      <c r="AV248" s="11" t="s">
        <v>81</v>
      </c>
      <c r="AW248" s="11" t="s">
        <v>35</v>
      </c>
      <c r="AX248" s="11" t="s">
        <v>71</v>
      </c>
      <c r="AY248" s="186" t="s">
        <v>120</v>
      </c>
    </row>
    <row r="249" spans="2:65" s="11" customFormat="1">
      <c r="B249" s="185"/>
      <c r="D249" s="180" t="s">
        <v>133</v>
      </c>
      <c r="E249" s="186" t="s">
        <v>5</v>
      </c>
      <c r="F249" s="187" t="s">
        <v>325</v>
      </c>
      <c r="H249" s="188">
        <v>4.125</v>
      </c>
      <c r="I249" s="189"/>
      <c r="L249" s="185"/>
      <c r="M249" s="190"/>
      <c r="N249" s="191"/>
      <c r="O249" s="191"/>
      <c r="P249" s="191"/>
      <c r="Q249" s="191"/>
      <c r="R249" s="191"/>
      <c r="S249" s="191"/>
      <c r="T249" s="192"/>
      <c r="AT249" s="186" t="s">
        <v>133</v>
      </c>
      <c r="AU249" s="186" t="s">
        <v>81</v>
      </c>
      <c r="AV249" s="11" t="s">
        <v>81</v>
      </c>
      <c r="AW249" s="11" t="s">
        <v>35</v>
      </c>
      <c r="AX249" s="11" t="s">
        <v>71</v>
      </c>
      <c r="AY249" s="186" t="s">
        <v>120</v>
      </c>
    </row>
    <row r="250" spans="2:65" s="12" customFormat="1">
      <c r="B250" s="193"/>
      <c r="D250" s="180" t="s">
        <v>133</v>
      </c>
      <c r="E250" s="194" t="s">
        <v>5</v>
      </c>
      <c r="F250" s="195" t="s">
        <v>135</v>
      </c>
      <c r="H250" s="196">
        <v>591.755</v>
      </c>
      <c r="I250" s="197"/>
      <c r="L250" s="193"/>
      <c r="M250" s="198"/>
      <c r="N250" s="199"/>
      <c r="O250" s="199"/>
      <c r="P250" s="199"/>
      <c r="Q250" s="199"/>
      <c r="R250" s="199"/>
      <c r="S250" s="199"/>
      <c r="T250" s="200"/>
      <c r="AT250" s="194" t="s">
        <v>133</v>
      </c>
      <c r="AU250" s="194" t="s">
        <v>81</v>
      </c>
      <c r="AV250" s="12" t="s">
        <v>127</v>
      </c>
      <c r="AW250" s="12" t="s">
        <v>35</v>
      </c>
      <c r="AX250" s="12" t="s">
        <v>79</v>
      </c>
      <c r="AY250" s="194" t="s">
        <v>120</v>
      </c>
    </row>
    <row r="251" spans="2:65" s="1" customFormat="1" ht="25.5" customHeight="1">
      <c r="B251" s="167"/>
      <c r="C251" s="168" t="s">
        <v>326</v>
      </c>
      <c r="D251" s="168" t="s">
        <v>122</v>
      </c>
      <c r="E251" s="169" t="s">
        <v>327</v>
      </c>
      <c r="F251" s="170" t="s">
        <v>328</v>
      </c>
      <c r="G251" s="171" t="s">
        <v>210</v>
      </c>
      <c r="H251" s="172">
        <v>8</v>
      </c>
      <c r="I251" s="173"/>
      <c r="J251" s="174">
        <f>ROUND(I251*H251,2)</f>
        <v>0</v>
      </c>
      <c r="K251" s="170" t="s">
        <v>126</v>
      </c>
      <c r="L251" s="39"/>
      <c r="M251" s="175" t="s">
        <v>5</v>
      </c>
      <c r="N251" s="176" t="s">
        <v>42</v>
      </c>
      <c r="O251" s="40"/>
      <c r="P251" s="177">
        <f>O251*H251</f>
        <v>0</v>
      </c>
      <c r="Q251" s="177">
        <v>0</v>
      </c>
      <c r="R251" s="177">
        <f>Q251*H251</f>
        <v>0</v>
      </c>
      <c r="S251" s="177">
        <v>0</v>
      </c>
      <c r="T251" s="178">
        <f>S251*H251</f>
        <v>0</v>
      </c>
      <c r="AR251" s="22" t="s">
        <v>127</v>
      </c>
      <c r="AT251" s="22" t="s">
        <v>122</v>
      </c>
      <c r="AU251" s="22" t="s">
        <v>81</v>
      </c>
      <c r="AY251" s="22" t="s">
        <v>120</v>
      </c>
      <c r="BE251" s="179">
        <f>IF(N251="základní",J251,0)</f>
        <v>0</v>
      </c>
      <c r="BF251" s="179">
        <f>IF(N251="snížená",J251,0)</f>
        <v>0</v>
      </c>
      <c r="BG251" s="179">
        <f>IF(N251="zákl. přenesená",J251,0)</f>
        <v>0</v>
      </c>
      <c r="BH251" s="179">
        <f>IF(N251="sníž. přenesená",J251,0)</f>
        <v>0</v>
      </c>
      <c r="BI251" s="179">
        <f>IF(N251="nulová",J251,0)</f>
        <v>0</v>
      </c>
      <c r="BJ251" s="22" t="s">
        <v>79</v>
      </c>
      <c r="BK251" s="179">
        <f>ROUND(I251*H251,2)</f>
        <v>0</v>
      </c>
      <c r="BL251" s="22" t="s">
        <v>127</v>
      </c>
      <c r="BM251" s="22" t="s">
        <v>329</v>
      </c>
    </row>
    <row r="252" spans="2:65" s="1" customFormat="1" ht="27">
      <c r="B252" s="39"/>
      <c r="D252" s="180" t="s">
        <v>129</v>
      </c>
      <c r="F252" s="181" t="s">
        <v>330</v>
      </c>
      <c r="I252" s="182"/>
      <c r="L252" s="39"/>
      <c r="M252" s="183"/>
      <c r="N252" s="40"/>
      <c r="O252" s="40"/>
      <c r="P252" s="40"/>
      <c r="Q252" s="40"/>
      <c r="R252" s="40"/>
      <c r="S252" s="40"/>
      <c r="T252" s="68"/>
      <c r="AT252" s="22" t="s">
        <v>129</v>
      </c>
      <c r="AU252" s="22" t="s">
        <v>81</v>
      </c>
    </row>
    <row r="253" spans="2:65" s="11" customFormat="1">
      <c r="B253" s="185"/>
      <c r="D253" s="180" t="s">
        <v>133</v>
      </c>
      <c r="E253" s="186" t="s">
        <v>5</v>
      </c>
      <c r="F253" s="187" t="s">
        <v>169</v>
      </c>
      <c r="H253" s="188">
        <v>8</v>
      </c>
      <c r="I253" s="189"/>
      <c r="L253" s="185"/>
      <c r="M253" s="190"/>
      <c r="N253" s="191"/>
      <c r="O253" s="191"/>
      <c r="P253" s="191"/>
      <c r="Q253" s="191"/>
      <c r="R253" s="191"/>
      <c r="S253" s="191"/>
      <c r="T253" s="192"/>
      <c r="AT253" s="186" t="s">
        <v>133</v>
      </c>
      <c r="AU253" s="186" t="s">
        <v>81</v>
      </c>
      <c r="AV253" s="11" t="s">
        <v>81</v>
      </c>
      <c r="AW253" s="11" t="s">
        <v>35</v>
      </c>
      <c r="AX253" s="11" t="s">
        <v>71</v>
      </c>
      <c r="AY253" s="186" t="s">
        <v>120</v>
      </c>
    </row>
    <row r="254" spans="2:65" s="12" customFormat="1">
      <c r="B254" s="193"/>
      <c r="D254" s="180" t="s">
        <v>133</v>
      </c>
      <c r="E254" s="194" t="s">
        <v>5</v>
      </c>
      <c r="F254" s="195" t="s">
        <v>135</v>
      </c>
      <c r="H254" s="196">
        <v>8</v>
      </c>
      <c r="I254" s="197"/>
      <c r="L254" s="193"/>
      <c r="M254" s="198"/>
      <c r="N254" s="199"/>
      <c r="O254" s="199"/>
      <c r="P254" s="199"/>
      <c r="Q254" s="199"/>
      <c r="R254" s="199"/>
      <c r="S254" s="199"/>
      <c r="T254" s="200"/>
      <c r="AT254" s="194" t="s">
        <v>133</v>
      </c>
      <c r="AU254" s="194" t="s">
        <v>81</v>
      </c>
      <c r="AV254" s="12" t="s">
        <v>127</v>
      </c>
      <c r="AW254" s="12" t="s">
        <v>35</v>
      </c>
      <c r="AX254" s="12" t="s">
        <v>79</v>
      </c>
      <c r="AY254" s="194" t="s">
        <v>120</v>
      </c>
    </row>
    <row r="255" spans="2:65" s="1" customFormat="1" ht="16.5" customHeight="1">
      <c r="B255" s="167"/>
      <c r="C255" s="201" t="s">
        <v>331</v>
      </c>
      <c r="D255" s="201" t="s">
        <v>332</v>
      </c>
      <c r="E255" s="202" t="s">
        <v>333</v>
      </c>
      <c r="F255" s="203" t="s">
        <v>334</v>
      </c>
      <c r="G255" s="204" t="s">
        <v>125</v>
      </c>
      <c r="H255" s="205">
        <v>2</v>
      </c>
      <c r="I255" s="206"/>
      <c r="J255" s="207">
        <f>ROUND(I255*H255,2)</f>
        <v>0</v>
      </c>
      <c r="K255" s="203" t="s">
        <v>126</v>
      </c>
      <c r="L255" s="208"/>
      <c r="M255" s="209" t="s">
        <v>5</v>
      </c>
      <c r="N255" s="210" t="s">
        <v>42</v>
      </c>
      <c r="O255" s="40"/>
      <c r="P255" s="177">
        <f>O255*H255</f>
        <v>0</v>
      </c>
      <c r="Q255" s="177">
        <v>1.2999999999999999E-2</v>
      </c>
      <c r="R255" s="177">
        <f>Q255*H255</f>
        <v>2.5999999999999999E-2</v>
      </c>
      <c r="S255" s="177">
        <v>0</v>
      </c>
      <c r="T255" s="178">
        <f>S255*H255</f>
        <v>0</v>
      </c>
      <c r="AR255" s="22" t="s">
        <v>169</v>
      </c>
      <c r="AT255" s="22" t="s">
        <v>332</v>
      </c>
      <c r="AU255" s="22" t="s">
        <v>81</v>
      </c>
      <c r="AY255" s="22" t="s">
        <v>120</v>
      </c>
      <c r="BE255" s="179">
        <f>IF(N255="základní",J255,0)</f>
        <v>0</v>
      </c>
      <c r="BF255" s="179">
        <f>IF(N255="snížená",J255,0)</f>
        <v>0</v>
      </c>
      <c r="BG255" s="179">
        <f>IF(N255="zákl. přenesená",J255,0)</f>
        <v>0</v>
      </c>
      <c r="BH255" s="179">
        <f>IF(N255="sníž. přenesená",J255,0)</f>
        <v>0</v>
      </c>
      <c r="BI255" s="179">
        <f>IF(N255="nulová",J255,0)</f>
        <v>0</v>
      </c>
      <c r="BJ255" s="22" t="s">
        <v>79</v>
      </c>
      <c r="BK255" s="179">
        <f>ROUND(I255*H255,2)</f>
        <v>0</v>
      </c>
      <c r="BL255" s="22" t="s">
        <v>127</v>
      </c>
      <c r="BM255" s="22" t="s">
        <v>335</v>
      </c>
    </row>
    <row r="256" spans="2:65" s="1" customFormat="1">
      <c r="B256" s="39"/>
      <c r="D256" s="180" t="s">
        <v>129</v>
      </c>
      <c r="F256" s="181" t="s">
        <v>334</v>
      </c>
      <c r="I256" s="182"/>
      <c r="L256" s="39"/>
      <c r="M256" s="183"/>
      <c r="N256" s="40"/>
      <c r="O256" s="40"/>
      <c r="P256" s="40"/>
      <c r="Q256" s="40"/>
      <c r="R256" s="40"/>
      <c r="S256" s="40"/>
      <c r="T256" s="68"/>
      <c r="AT256" s="22" t="s">
        <v>129</v>
      </c>
      <c r="AU256" s="22" t="s">
        <v>81</v>
      </c>
    </row>
    <row r="257" spans="2:65" s="11" customFormat="1">
      <c r="B257" s="185"/>
      <c r="D257" s="180" t="s">
        <v>133</v>
      </c>
      <c r="E257" s="186" t="s">
        <v>5</v>
      </c>
      <c r="F257" s="187" t="s">
        <v>336</v>
      </c>
      <c r="H257" s="188">
        <v>2</v>
      </c>
      <c r="I257" s="189"/>
      <c r="L257" s="185"/>
      <c r="M257" s="190"/>
      <c r="N257" s="191"/>
      <c r="O257" s="191"/>
      <c r="P257" s="191"/>
      <c r="Q257" s="191"/>
      <c r="R257" s="191"/>
      <c r="S257" s="191"/>
      <c r="T257" s="192"/>
      <c r="AT257" s="186" t="s">
        <v>133</v>
      </c>
      <c r="AU257" s="186" t="s">
        <v>81</v>
      </c>
      <c r="AV257" s="11" t="s">
        <v>81</v>
      </c>
      <c r="AW257" s="11" t="s">
        <v>35</v>
      </c>
      <c r="AX257" s="11" t="s">
        <v>71</v>
      </c>
      <c r="AY257" s="186" t="s">
        <v>120</v>
      </c>
    </row>
    <row r="258" spans="2:65" s="12" customFormat="1">
      <c r="B258" s="193"/>
      <c r="D258" s="180" t="s">
        <v>133</v>
      </c>
      <c r="E258" s="194" t="s">
        <v>5</v>
      </c>
      <c r="F258" s="195" t="s">
        <v>135</v>
      </c>
      <c r="H258" s="196">
        <v>2</v>
      </c>
      <c r="I258" s="197"/>
      <c r="L258" s="193"/>
      <c r="M258" s="198"/>
      <c r="N258" s="199"/>
      <c r="O258" s="199"/>
      <c r="P258" s="199"/>
      <c r="Q258" s="199"/>
      <c r="R258" s="199"/>
      <c r="S258" s="199"/>
      <c r="T258" s="200"/>
      <c r="AT258" s="194" t="s">
        <v>133</v>
      </c>
      <c r="AU258" s="194" t="s">
        <v>81</v>
      </c>
      <c r="AV258" s="12" t="s">
        <v>127</v>
      </c>
      <c r="AW258" s="12" t="s">
        <v>35</v>
      </c>
      <c r="AX258" s="12" t="s">
        <v>79</v>
      </c>
      <c r="AY258" s="194" t="s">
        <v>120</v>
      </c>
    </row>
    <row r="259" spans="2:65" s="1" customFormat="1" ht="16.5" customHeight="1">
      <c r="B259" s="167"/>
      <c r="C259" s="168" t="s">
        <v>337</v>
      </c>
      <c r="D259" s="168" t="s">
        <v>122</v>
      </c>
      <c r="E259" s="169" t="s">
        <v>338</v>
      </c>
      <c r="F259" s="170" t="s">
        <v>339</v>
      </c>
      <c r="G259" s="171" t="s">
        <v>153</v>
      </c>
      <c r="H259" s="172">
        <v>2338.71</v>
      </c>
      <c r="I259" s="173"/>
      <c r="J259" s="174">
        <f>ROUND(I259*H259,2)</f>
        <v>0</v>
      </c>
      <c r="K259" s="170" t="s">
        <v>126</v>
      </c>
      <c r="L259" s="39"/>
      <c r="M259" s="175" t="s">
        <v>5</v>
      </c>
      <c r="N259" s="176" t="s">
        <v>42</v>
      </c>
      <c r="O259" s="40"/>
      <c r="P259" s="177">
        <f>O259*H259</f>
        <v>0</v>
      </c>
      <c r="Q259" s="177">
        <v>8.4999999999999995E-4</v>
      </c>
      <c r="R259" s="177">
        <f>Q259*H259</f>
        <v>1.9879034999999998</v>
      </c>
      <c r="S259" s="177">
        <v>0</v>
      </c>
      <c r="T259" s="178">
        <f>S259*H259</f>
        <v>0</v>
      </c>
      <c r="AR259" s="22" t="s">
        <v>127</v>
      </c>
      <c r="AT259" s="22" t="s">
        <v>122</v>
      </c>
      <c r="AU259" s="22" t="s">
        <v>81</v>
      </c>
      <c r="AY259" s="22" t="s">
        <v>120</v>
      </c>
      <c r="BE259" s="179">
        <f>IF(N259="základní",J259,0)</f>
        <v>0</v>
      </c>
      <c r="BF259" s="179">
        <f>IF(N259="snížená",J259,0)</f>
        <v>0</v>
      </c>
      <c r="BG259" s="179">
        <f>IF(N259="zákl. přenesená",J259,0)</f>
        <v>0</v>
      </c>
      <c r="BH259" s="179">
        <f>IF(N259="sníž. přenesená",J259,0)</f>
        <v>0</v>
      </c>
      <c r="BI259" s="179">
        <f>IF(N259="nulová",J259,0)</f>
        <v>0</v>
      </c>
      <c r="BJ259" s="22" t="s">
        <v>79</v>
      </c>
      <c r="BK259" s="179">
        <f>ROUND(I259*H259,2)</f>
        <v>0</v>
      </c>
      <c r="BL259" s="22" t="s">
        <v>127</v>
      </c>
      <c r="BM259" s="22" t="s">
        <v>340</v>
      </c>
    </row>
    <row r="260" spans="2:65" s="1" customFormat="1" ht="27">
      <c r="B260" s="39"/>
      <c r="D260" s="180" t="s">
        <v>129</v>
      </c>
      <c r="F260" s="181" t="s">
        <v>341</v>
      </c>
      <c r="I260" s="182"/>
      <c r="L260" s="39"/>
      <c r="M260" s="183"/>
      <c r="N260" s="40"/>
      <c r="O260" s="40"/>
      <c r="P260" s="40"/>
      <c r="Q260" s="40"/>
      <c r="R260" s="40"/>
      <c r="S260" s="40"/>
      <c r="T260" s="68"/>
      <c r="AT260" s="22" t="s">
        <v>129</v>
      </c>
      <c r="AU260" s="22" t="s">
        <v>81</v>
      </c>
    </row>
    <row r="261" spans="2:65" s="11" customFormat="1">
      <c r="B261" s="185"/>
      <c r="D261" s="180" t="s">
        <v>133</v>
      </c>
      <c r="E261" s="186" t="s">
        <v>5</v>
      </c>
      <c r="F261" s="187" t="s">
        <v>342</v>
      </c>
      <c r="H261" s="188">
        <v>131.32</v>
      </c>
      <c r="I261" s="189"/>
      <c r="L261" s="185"/>
      <c r="M261" s="190"/>
      <c r="N261" s="191"/>
      <c r="O261" s="191"/>
      <c r="P261" s="191"/>
      <c r="Q261" s="191"/>
      <c r="R261" s="191"/>
      <c r="S261" s="191"/>
      <c r="T261" s="192"/>
      <c r="AT261" s="186" t="s">
        <v>133</v>
      </c>
      <c r="AU261" s="186" t="s">
        <v>81</v>
      </c>
      <c r="AV261" s="11" t="s">
        <v>81</v>
      </c>
      <c r="AW261" s="11" t="s">
        <v>35</v>
      </c>
      <c r="AX261" s="11" t="s">
        <v>71</v>
      </c>
      <c r="AY261" s="186" t="s">
        <v>120</v>
      </c>
    </row>
    <row r="262" spans="2:65" s="11" customFormat="1">
      <c r="B262" s="185"/>
      <c r="D262" s="180" t="s">
        <v>133</v>
      </c>
      <c r="E262" s="186" t="s">
        <v>5</v>
      </c>
      <c r="F262" s="187" t="s">
        <v>343</v>
      </c>
      <c r="H262" s="188">
        <v>193.72</v>
      </c>
      <c r="I262" s="189"/>
      <c r="L262" s="185"/>
      <c r="M262" s="190"/>
      <c r="N262" s="191"/>
      <c r="O262" s="191"/>
      <c r="P262" s="191"/>
      <c r="Q262" s="191"/>
      <c r="R262" s="191"/>
      <c r="S262" s="191"/>
      <c r="T262" s="192"/>
      <c r="AT262" s="186" t="s">
        <v>133</v>
      </c>
      <c r="AU262" s="186" t="s">
        <v>81</v>
      </c>
      <c r="AV262" s="11" t="s">
        <v>81</v>
      </c>
      <c r="AW262" s="11" t="s">
        <v>35</v>
      </c>
      <c r="AX262" s="11" t="s">
        <v>71</v>
      </c>
      <c r="AY262" s="186" t="s">
        <v>120</v>
      </c>
    </row>
    <row r="263" spans="2:65" s="11" customFormat="1">
      <c r="B263" s="185"/>
      <c r="D263" s="180" t="s">
        <v>133</v>
      </c>
      <c r="E263" s="186" t="s">
        <v>5</v>
      </c>
      <c r="F263" s="187" t="s">
        <v>344</v>
      </c>
      <c r="H263" s="188">
        <v>61.04</v>
      </c>
      <c r="I263" s="189"/>
      <c r="L263" s="185"/>
      <c r="M263" s="190"/>
      <c r="N263" s="191"/>
      <c r="O263" s="191"/>
      <c r="P263" s="191"/>
      <c r="Q263" s="191"/>
      <c r="R263" s="191"/>
      <c r="S263" s="191"/>
      <c r="T263" s="192"/>
      <c r="AT263" s="186" t="s">
        <v>133</v>
      </c>
      <c r="AU263" s="186" t="s">
        <v>81</v>
      </c>
      <c r="AV263" s="11" t="s">
        <v>81</v>
      </c>
      <c r="AW263" s="11" t="s">
        <v>35</v>
      </c>
      <c r="AX263" s="11" t="s">
        <v>71</v>
      </c>
      <c r="AY263" s="186" t="s">
        <v>120</v>
      </c>
    </row>
    <row r="264" spans="2:65" s="11" customFormat="1">
      <c r="B264" s="185"/>
      <c r="D264" s="180" t="s">
        <v>133</v>
      </c>
      <c r="E264" s="186" t="s">
        <v>5</v>
      </c>
      <c r="F264" s="187" t="s">
        <v>345</v>
      </c>
      <c r="H264" s="188">
        <v>209.3</v>
      </c>
      <c r="I264" s="189"/>
      <c r="L264" s="185"/>
      <c r="M264" s="190"/>
      <c r="N264" s="191"/>
      <c r="O264" s="191"/>
      <c r="P264" s="191"/>
      <c r="Q264" s="191"/>
      <c r="R264" s="191"/>
      <c r="S264" s="191"/>
      <c r="T264" s="192"/>
      <c r="AT264" s="186" t="s">
        <v>133</v>
      </c>
      <c r="AU264" s="186" t="s">
        <v>81</v>
      </c>
      <c r="AV264" s="11" t="s">
        <v>81</v>
      </c>
      <c r="AW264" s="11" t="s">
        <v>35</v>
      </c>
      <c r="AX264" s="11" t="s">
        <v>71</v>
      </c>
      <c r="AY264" s="186" t="s">
        <v>120</v>
      </c>
    </row>
    <row r="265" spans="2:65" s="11" customFormat="1">
      <c r="B265" s="185"/>
      <c r="D265" s="180" t="s">
        <v>133</v>
      </c>
      <c r="E265" s="186" t="s">
        <v>5</v>
      </c>
      <c r="F265" s="187" t="s">
        <v>346</v>
      </c>
      <c r="H265" s="188">
        <v>86.24</v>
      </c>
      <c r="I265" s="189"/>
      <c r="L265" s="185"/>
      <c r="M265" s="190"/>
      <c r="N265" s="191"/>
      <c r="O265" s="191"/>
      <c r="P265" s="191"/>
      <c r="Q265" s="191"/>
      <c r="R265" s="191"/>
      <c r="S265" s="191"/>
      <c r="T265" s="192"/>
      <c r="AT265" s="186" t="s">
        <v>133</v>
      </c>
      <c r="AU265" s="186" t="s">
        <v>81</v>
      </c>
      <c r="AV265" s="11" t="s">
        <v>81</v>
      </c>
      <c r="AW265" s="11" t="s">
        <v>35</v>
      </c>
      <c r="AX265" s="11" t="s">
        <v>71</v>
      </c>
      <c r="AY265" s="186" t="s">
        <v>120</v>
      </c>
    </row>
    <row r="266" spans="2:65" s="11" customFormat="1">
      <c r="B266" s="185"/>
      <c r="D266" s="180" t="s">
        <v>133</v>
      </c>
      <c r="E266" s="186" t="s">
        <v>5</v>
      </c>
      <c r="F266" s="187" t="s">
        <v>347</v>
      </c>
      <c r="H266" s="188">
        <v>224.19</v>
      </c>
      <c r="I266" s="189"/>
      <c r="L266" s="185"/>
      <c r="M266" s="190"/>
      <c r="N266" s="191"/>
      <c r="O266" s="191"/>
      <c r="P266" s="191"/>
      <c r="Q266" s="191"/>
      <c r="R266" s="191"/>
      <c r="S266" s="191"/>
      <c r="T266" s="192"/>
      <c r="AT266" s="186" t="s">
        <v>133</v>
      </c>
      <c r="AU266" s="186" t="s">
        <v>81</v>
      </c>
      <c r="AV266" s="11" t="s">
        <v>81</v>
      </c>
      <c r="AW266" s="11" t="s">
        <v>35</v>
      </c>
      <c r="AX266" s="11" t="s">
        <v>71</v>
      </c>
      <c r="AY266" s="186" t="s">
        <v>120</v>
      </c>
    </row>
    <row r="267" spans="2:65" s="11" customFormat="1">
      <c r="B267" s="185"/>
      <c r="D267" s="180" t="s">
        <v>133</v>
      </c>
      <c r="E267" s="186" t="s">
        <v>5</v>
      </c>
      <c r="F267" s="187" t="s">
        <v>348</v>
      </c>
      <c r="H267" s="188">
        <v>64.260000000000005</v>
      </c>
      <c r="I267" s="189"/>
      <c r="L267" s="185"/>
      <c r="M267" s="190"/>
      <c r="N267" s="191"/>
      <c r="O267" s="191"/>
      <c r="P267" s="191"/>
      <c r="Q267" s="191"/>
      <c r="R267" s="191"/>
      <c r="S267" s="191"/>
      <c r="T267" s="192"/>
      <c r="AT267" s="186" t="s">
        <v>133</v>
      </c>
      <c r="AU267" s="186" t="s">
        <v>81</v>
      </c>
      <c r="AV267" s="11" t="s">
        <v>81</v>
      </c>
      <c r="AW267" s="11" t="s">
        <v>35</v>
      </c>
      <c r="AX267" s="11" t="s">
        <v>71</v>
      </c>
      <c r="AY267" s="186" t="s">
        <v>120</v>
      </c>
    </row>
    <row r="268" spans="2:65" s="11" customFormat="1">
      <c r="B268" s="185"/>
      <c r="D268" s="180" t="s">
        <v>133</v>
      </c>
      <c r="E268" s="186" t="s">
        <v>5</v>
      </c>
      <c r="F268" s="187" t="s">
        <v>349</v>
      </c>
      <c r="H268" s="188">
        <v>72.36</v>
      </c>
      <c r="I268" s="189"/>
      <c r="L268" s="185"/>
      <c r="M268" s="190"/>
      <c r="N268" s="191"/>
      <c r="O268" s="191"/>
      <c r="P268" s="191"/>
      <c r="Q268" s="191"/>
      <c r="R268" s="191"/>
      <c r="S268" s="191"/>
      <c r="T268" s="192"/>
      <c r="AT268" s="186" t="s">
        <v>133</v>
      </c>
      <c r="AU268" s="186" t="s">
        <v>81</v>
      </c>
      <c r="AV268" s="11" t="s">
        <v>81</v>
      </c>
      <c r="AW268" s="11" t="s">
        <v>35</v>
      </c>
      <c r="AX268" s="11" t="s">
        <v>71</v>
      </c>
      <c r="AY268" s="186" t="s">
        <v>120</v>
      </c>
    </row>
    <row r="269" spans="2:65" s="11" customFormat="1">
      <c r="B269" s="185"/>
      <c r="D269" s="180" t="s">
        <v>133</v>
      </c>
      <c r="E269" s="186" t="s">
        <v>5</v>
      </c>
      <c r="F269" s="187" t="s">
        <v>350</v>
      </c>
      <c r="H269" s="188">
        <v>83</v>
      </c>
      <c r="I269" s="189"/>
      <c r="L269" s="185"/>
      <c r="M269" s="190"/>
      <c r="N269" s="191"/>
      <c r="O269" s="191"/>
      <c r="P269" s="191"/>
      <c r="Q269" s="191"/>
      <c r="R269" s="191"/>
      <c r="S269" s="191"/>
      <c r="T269" s="192"/>
      <c r="AT269" s="186" t="s">
        <v>133</v>
      </c>
      <c r="AU269" s="186" t="s">
        <v>81</v>
      </c>
      <c r="AV269" s="11" t="s">
        <v>81</v>
      </c>
      <c r="AW269" s="11" t="s">
        <v>35</v>
      </c>
      <c r="AX269" s="11" t="s">
        <v>71</v>
      </c>
      <c r="AY269" s="186" t="s">
        <v>120</v>
      </c>
    </row>
    <row r="270" spans="2:65" s="11" customFormat="1">
      <c r="B270" s="185"/>
      <c r="D270" s="180" t="s">
        <v>133</v>
      </c>
      <c r="E270" s="186" t="s">
        <v>5</v>
      </c>
      <c r="F270" s="187" t="s">
        <v>351</v>
      </c>
      <c r="H270" s="188">
        <v>91.5</v>
      </c>
      <c r="I270" s="189"/>
      <c r="L270" s="185"/>
      <c r="M270" s="190"/>
      <c r="N270" s="191"/>
      <c r="O270" s="191"/>
      <c r="P270" s="191"/>
      <c r="Q270" s="191"/>
      <c r="R270" s="191"/>
      <c r="S270" s="191"/>
      <c r="T270" s="192"/>
      <c r="AT270" s="186" t="s">
        <v>133</v>
      </c>
      <c r="AU270" s="186" t="s">
        <v>81</v>
      </c>
      <c r="AV270" s="11" t="s">
        <v>81</v>
      </c>
      <c r="AW270" s="11" t="s">
        <v>35</v>
      </c>
      <c r="AX270" s="11" t="s">
        <v>71</v>
      </c>
      <c r="AY270" s="186" t="s">
        <v>120</v>
      </c>
    </row>
    <row r="271" spans="2:65" s="11" customFormat="1">
      <c r="B271" s="185"/>
      <c r="D271" s="180" t="s">
        <v>133</v>
      </c>
      <c r="E271" s="186" t="s">
        <v>5</v>
      </c>
      <c r="F271" s="187" t="s">
        <v>352</v>
      </c>
      <c r="H271" s="188">
        <v>97.74</v>
      </c>
      <c r="I271" s="189"/>
      <c r="L271" s="185"/>
      <c r="M271" s="190"/>
      <c r="N271" s="191"/>
      <c r="O271" s="191"/>
      <c r="P271" s="191"/>
      <c r="Q271" s="191"/>
      <c r="R271" s="191"/>
      <c r="S271" s="191"/>
      <c r="T271" s="192"/>
      <c r="AT271" s="186" t="s">
        <v>133</v>
      </c>
      <c r="AU271" s="186" t="s">
        <v>81</v>
      </c>
      <c r="AV271" s="11" t="s">
        <v>81</v>
      </c>
      <c r="AW271" s="11" t="s">
        <v>35</v>
      </c>
      <c r="AX271" s="11" t="s">
        <v>71</v>
      </c>
      <c r="AY271" s="186" t="s">
        <v>120</v>
      </c>
    </row>
    <row r="272" spans="2:65" s="11" customFormat="1">
      <c r="B272" s="185"/>
      <c r="D272" s="180" t="s">
        <v>133</v>
      </c>
      <c r="E272" s="186" t="s">
        <v>5</v>
      </c>
      <c r="F272" s="187" t="s">
        <v>353</v>
      </c>
      <c r="H272" s="188">
        <v>151.19999999999999</v>
      </c>
      <c r="I272" s="189"/>
      <c r="L272" s="185"/>
      <c r="M272" s="190"/>
      <c r="N272" s="191"/>
      <c r="O272" s="191"/>
      <c r="P272" s="191"/>
      <c r="Q272" s="191"/>
      <c r="R272" s="191"/>
      <c r="S272" s="191"/>
      <c r="T272" s="192"/>
      <c r="AT272" s="186" t="s">
        <v>133</v>
      </c>
      <c r="AU272" s="186" t="s">
        <v>81</v>
      </c>
      <c r="AV272" s="11" t="s">
        <v>81</v>
      </c>
      <c r="AW272" s="11" t="s">
        <v>35</v>
      </c>
      <c r="AX272" s="11" t="s">
        <v>71</v>
      </c>
      <c r="AY272" s="186" t="s">
        <v>120</v>
      </c>
    </row>
    <row r="273" spans="2:65" s="11" customFormat="1">
      <c r="B273" s="185"/>
      <c r="D273" s="180" t="s">
        <v>133</v>
      </c>
      <c r="E273" s="186" t="s">
        <v>5</v>
      </c>
      <c r="F273" s="187" t="s">
        <v>354</v>
      </c>
      <c r="H273" s="188">
        <v>110.16</v>
      </c>
      <c r="I273" s="189"/>
      <c r="L273" s="185"/>
      <c r="M273" s="190"/>
      <c r="N273" s="191"/>
      <c r="O273" s="191"/>
      <c r="P273" s="191"/>
      <c r="Q273" s="191"/>
      <c r="R273" s="191"/>
      <c r="S273" s="191"/>
      <c r="T273" s="192"/>
      <c r="AT273" s="186" t="s">
        <v>133</v>
      </c>
      <c r="AU273" s="186" t="s">
        <v>81</v>
      </c>
      <c r="AV273" s="11" t="s">
        <v>81</v>
      </c>
      <c r="AW273" s="11" t="s">
        <v>35</v>
      </c>
      <c r="AX273" s="11" t="s">
        <v>71</v>
      </c>
      <c r="AY273" s="186" t="s">
        <v>120</v>
      </c>
    </row>
    <row r="274" spans="2:65" s="11" customFormat="1">
      <c r="B274" s="185"/>
      <c r="D274" s="180" t="s">
        <v>133</v>
      </c>
      <c r="E274" s="186" t="s">
        <v>5</v>
      </c>
      <c r="F274" s="187" t="s">
        <v>355</v>
      </c>
      <c r="H274" s="188">
        <v>15.2</v>
      </c>
      <c r="I274" s="189"/>
      <c r="L274" s="185"/>
      <c r="M274" s="190"/>
      <c r="N274" s="191"/>
      <c r="O274" s="191"/>
      <c r="P274" s="191"/>
      <c r="Q274" s="191"/>
      <c r="R274" s="191"/>
      <c r="S274" s="191"/>
      <c r="T274" s="192"/>
      <c r="AT274" s="186" t="s">
        <v>133</v>
      </c>
      <c r="AU274" s="186" t="s">
        <v>81</v>
      </c>
      <c r="AV274" s="11" t="s">
        <v>81</v>
      </c>
      <c r="AW274" s="11" t="s">
        <v>35</v>
      </c>
      <c r="AX274" s="11" t="s">
        <v>71</v>
      </c>
      <c r="AY274" s="186" t="s">
        <v>120</v>
      </c>
    </row>
    <row r="275" spans="2:65" s="11" customFormat="1">
      <c r="B275" s="185"/>
      <c r="D275" s="180" t="s">
        <v>133</v>
      </c>
      <c r="E275" s="186" t="s">
        <v>5</v>
      </c>
      <c r="F275" s="187" t="s">
        <v>356</v>
      </c>
      <c r="H275" s="188">
        <v>14.4</v>
      </c>
      <c r="I275" s="189"/>
      <c r="L275" s="185"/>
      <c r="M275" s="190"/>
      <c r="N275" s="191"/>
      <c r="O275" s="191"/>
      <c r="P275" s="191"/>
      <c r="Q275" s="191"/>
      <c r="R275" s="191"/>
      <c r="S275" s="191"/>
      <c r="T275" s="192"/>
      <c r="AT275" s="186" t="s">
        <v>133</v>
      </c>
      <c r="AU275" s="186" t="s">
        <v>81</v>
      </c>
      <c r="AV275" s="11" t="s">
        <v>81</v>
      </c>
      <c r="AW275" s="11" t="s">
        <v>35</v>
      </c>
      <c r="AX275" s="11" t="s">
        <v>71</v>
      </c>
      <c r="AY275" s="186" t="s">
        <v>120</v>
      </c>
    </row>
    <row r="276" spans="2:65" s="11" customFormat="1">
      <c r="B276" s="185"/>
      <c r="D276" s="180" t="s">
        <v>133</v>
      </c>
      <c r="E276" s="186" t="s">
        <v>5</v>
      </c>
      <c r="F276" s="187" t="s">
        <v>357</v>
      </c>
      <c r="H276" s="188">
        <v>171.6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133</v>
      </c>
      <c r="AU276" s="186" t="s">
        <v>81</v>
      </c>
      <c r="AV276" s="11" t="s">
        <v>81</v>
      </c>
      <c r="AW276" s="11" t="s">
        <v>35</v>
      </c>
      <c r="AX276" s="11" t="s">
        <v>71</v>
      </c>
      <c r="AY276" s="186" t="s">
        <v>120</v>
      </c>
    </row>
    <row r="277" spans="2:65" s="11" customFormat="1">
      <c r="B277" s="185"/>
      <c r="D277" s="180" t="s">
        <v>133</v>
      </c>
      <c r="E277" s="186" t="s">
        <v>5</v>
      </c>
      <c r="F277" s="187" t="s">
        <v>358</v>
      </c>
      <c r="H277" s="188">
        <v>60</v>
      </c>
      <c r="I277" s="189"/>
      <c r="L277" s="185"/>
      <c r="M277" s="190"/>
      <c r="N277" s="191"/>
      <c r="O277" s="191"/>
      <c r="P277" s="191"/>
      <c r="Q277" s="191"/>
      <c r="R277" s="191"/>
      <c r="S277" s="191"/>
      <c r="T277" s="192"/>
      <c r="AT277" s="186" t="s">
        <v>133</v>
      </c>
      <c r="AU277" s="186" t="s">
        <v>81</v>
      </c>
      <c r="AV277" s="11" t="s">
        <v>81</v>
      </c>
      <c r="AW277" s="11" t="s">
        <v>35</v>
      </c>
      <c r="AX277" s="11" t="s">
        <v>71</v>
      </c>
      <c r="AY277" s="186" t="s">
        <v>120</v>
      </c>
    </row>
    <row r="278" spans="2:65" s="11" customFormat="1">
      <c r="B278" s="185"/>
      <c r="D278" s="180" t="s">
        <v>133</v>
      </c>
      <c r="E278" s="186" t="s">
        <v>5</v>
      </c>
      <c r="F278" s="187" t="s">
        <v>359</v>
      </c>
      <c r="H278" s="188">
        <v>190</v>
      </c>
      <c r="I278" s="189"/>
      <c r="L278" s="185"/>
      <c r="M278" s="190"/>
      <c r="N278" s="191"/>
      <c r="O278" s="191"/>
      <c r="P278" s="191"/>
      <c r="Q278" s="191"/>
      <c r="R278" s="191"/>
      <c r="S278" s="191"/>
      <c r="T278" s="192"/>
      <c r="AT278" s="186" t="s">
        <v>133</v>
      </c>
      <c r="AU278" s="186" t="s">
        <v>81</v>
      </c>
      <c r="AV278" s="11" t="s">
        <v>81</v>
      </c>
      <c r="AW278" s="11" t="s">
        <v>35</v>
      </c>
      <c r="AX278" s="11" t="s">
        <v>71</v>
      </c>
      <c r="AY278" s="186" t="s">
        <v>120</v>
      </c>
    </row>
    <row r="279" spans="2:65" s="11" customFormat="1">
      <c r="B279" s="185"/>
      <c r="D279" s="180" t="s">
        <v>133</v>
      </c>
      <c r="E279" s="186" t="s">
        <v>5</v>
      </c>
      <c r="F279" s="187" t="s">
        <v>360</v>
      </c>
      <c r="H279" s="188">
        <v>21.6</v>
      </c>
      <c r="I279" s="189"/>
      <c r="L279" s="185"/>
      <c r="M279" s="190"/>
      <c r="N279" s="191"/>
      <c r="O279" s="191"/>
      <c r="P279" s="191"/>
      <c r="Q279" s="191"/>
      <c r="R279" s="191"/>
      <c r="S279" s="191"/>
      <c r="T279" s="192"/>
      <c r="AT279" s="186" t="s">
        <v>133</v>
      </c>
      <c r="AU279" s="186" t="s">
        <v>81</v>
      </c>
      <c r="AV279" s="11" t="s">
        <v>81</v>
      </c>
      <c r="AW279" s="11" t="s">
        <v>35</v>
      </c>
      <c r="AX279" s="11" t="s">
        <v>71</v>
      </c>
      <c r="AY279" s="186" t="s">
        <v>120</v>
      </c>
    </row>
    <row r="280" spans="2:65" s="11" customFormat="1">
      <c r="B280" s="185"/>
      <c r="D280" s="180" t="s">
        <v>133</v>
      </c>
      <c r="E280" s="186" t="s">
        <v>5</v>
      </c>
      <c r="F280" s="187" t="s">
        <v>361</v>
      </c>
      <c r="H280" s="188">
        <v>24</v>
      </c>
      <c r="I280" s="189"/>
      <c r="L280" s="185"/>
      <c r="M280" s="190"/>
      <c r="N280" s="191"/>
      <c r="O280" s="191"/>
      <c r="P280" s="191"/>
      <c r="Q280" s="191"/>
      <c r="R280" s="191"/>
      <c r="S280" s="191"/>
      <c r="T280" s="192"/>
      <c r="AT280" s="186" t="s">
        <v>133</v>
      </c>
      <c r="AU280" s="186" t="s">
        <v>81</v>
      </c>
      <c r="AV280" s="11" t="s">
        <v>81</v>
      </c>
      <c r="AW280" s="11" t="s">
        <v>35</v>
      </c>
      <c r="AX280" s="11" t="s">
        <v>71</v>
      </c>
      <c r="AY280" s="186" t="s">
        <v>120</v>
      </c>
    </row>
    <row r="281" spans="2:65" s="11" customFormat="1">
      <c r="B281" s="185"/>
      <c r="D281" s="180" t="s">
        <v>133</v>
      </c>
      <c r="E281" s="186" t="s">
        <v>5</v>
      </c>
      <c r="F281" s="187" t="s">
        <v>362</v>
      </c>
      <c r="H281" s="188">
        <v>64</v>
      </c>
      <c r="I281" s="189"/>
      <c r="L281" s="185"/>
      <c r="M281" s="190"/>
      <c r="N281" s="191"/>
      <c r="O281" s="191"/>
      <c r="P281" s="191"/>
      <c r="Q281" s="191"/>
      <c r="R281" s="191"/>
      <c r="S281" s="191"/>
      <c r="T281" s="192"/>
      <c r="AT281" s="186" t="s">
        <v>133</v>
      </c>
      <c r="AU281" s="186" t="s">
        <v>81</v>
      </c>
      <c r="AV281" s="11" t="s">
        <v>81</v>
      </c>
      <c r="AW281" s="11" t="s">
        <v>35</v>
      </c>
      <c r="AX281" s="11" t="s">
        <v>71</v>
      </c>
      <c r="AY281" s="186" t="s">
        <v>120</v>
      </c>
    </row>
    <row r="282" spans="2:65" s="11" customFormat="1">
      <c r="B282" s="185"/>
      <c r="D282" s="180" t="s">
        <v>133</v>
      </c>
      <c r="E282" s="186" t="s">
        <v>5</v>
      </c>
      <c r="F282" s="187" t="s">
        <v>363</v>
      </c>
      <c r="H282" s="188">
        <v>15</v>
      </c>
      <c r="I282" s="189"/>
      <c r="L282" s="185"/>
      <c r="M282" s="190"/>
      <c r="N282" s="191"/>
      <c r="O282" s="191"/>
      <c r="P282" s="191"/>
      <c r="Q282" s="191"/>
      <c r="R282" s="191"/>
      <c r="S282" s="191"/>
      <c r="T282" s="192"/>
      <c r="AT282" s="186" t="s">
        <v>133</v>
      </c>
      <c r="AU282" s="186" t="s">
        <v>81</v>
      </c>
      <c r="AV282" s="11" t="s">
        <v>81</v>
      </c>
      <c r="AW282" s="11" t="s">
        <v>35</v>
      </c>
      <c r="AX282" s="11" t="s">
        <v>71</v>
      </c>
      <c r="AY282" s="186" t="s">
        <v>120</v>
      </c>
    </row>
    <row r="283" spans="2:65" s="11" customFormat="1">
      <c r="B283" s="185"/>
      <c r="D283" s="180" t="s">
        <v>133</v>
      </c>
      <c r="E283" s="186" t="s">
        <v>5</v>
      </c>
      <c r="F283" s="187" t="s">
        <v>364</v>
      </c>
      <c r="H283" s="188">
        <v>186.88</v>
      </c>
      <c r="I283" s="189"/>
      <c r="L283" s="185"/>
      <c r="M283" s="190"/>
      <c r="N283" s="191"/>
      <c r="O283" s="191"/>
      <c r="P283" s="191"/>
      <c r="Q283" s="191"/>
      <c r="R283" s="191"/>
      <c r="S283" s="191"/>
      <c r="T283" s="192"/>
      <c r="AT283" s="186" t="s">
        <v>133</v>
      </c>
      <c r="AU283" s="186" t="s">
        <v>81</v>
      </c>
      <c r="AV283" s="11" t="s">
        <v>81</v>
      </c>
      <c r="AW283" s="11" t="s">
        <v>35</v>
      </c>
      <c r="AX283" s="11" t="s">
        <v>71</v>
      </c>
      <c r="AY283" s="186" t="s">
        <v>120</v>
      </c>
    </row>
    <row r="284" spans="2:65" s="12" customFormat="1">
      <c r="B284" s="193"/>
      <c r="D284" s="180" t="s">
        <v>133</v>
      </c>
      <c r="E284" s="194" t="s">
        <v>5</v>
      </c>
      <c r="F284" s="195" t="s">
        <v>135</v>
      </c>
      <c r="H284" s="196">
        <v>2338.71</v>
      </c>
      <c r="I284" s="197"/>
      <c r="L284" s="193"/>
      <c r="M284" s="198"/>
      <c r="N284" s="199"/>
      <c r="O284" s="199"/>
      <c r="P284" s="199"/>
      <c r="Q284" s="199"/>
      <c r="R284" s="199"/>
      <c r="S284" s="199"/>
      <c r="T284" s="200"/>
      <c r="AT284" s="194" t="s">
        <v>133</v>
      </c>
      <c r="AU284" s="194" t="s">
        <v>81</v>
      </c>
      <c r="AV284" s="12" t="s">
        <v>127</v>
      </c>
      <c r="AW284" s="12" t="s">
        <v>35</v>
      </c>
      <c r="AX284" s="12" t="s">
        <v>79</v>
      </c>
      <c r="AY284" s="194" t="s">
        <v>120</v>
      </c>
    </row>
    <row r="285" spans="2:65" s="1" customFormat="1" ht="16.5" customHeight="1">
      <c r="B285" s="167"/>
      <c r="C285" s="168" t="s">
        <v>365</v>
      </c>
      <c r="D285" s="168" t="s">
        <v>122</v>
      </c>
      <c r="E285" s="169" t="s">
        <v>366</v>
      </c>
      <c r="F285" s="170" t="s">
        <v>367</v>
      </c>
      <c r="G285" s="171" t="s">
        <v>153</v>
      </c>
      <c r="H285" s="172">
        <v>2338.71</v>
      </c>
      <c r="I285" s="173"/>
      <c r="J285" s="174">
        <f>ROUND(I285*H285,2)</f>
        <v>0</v>
      </c>
      <c r="K285" s="170" t="s">
        <v>126</v>
      </c>
      <c r="L285" s="39"/>
      <c r="M285" s="175" t="s">
        <v>5</v>
      </c>
      <c r="N285" s="176" t="s">
        <v>42</v>
      </c>
      <c r="O285" s="40"/>
      <c r="P285" s="177">
        <f>O285*H285</f>
        <v>0</v>
      </c>
      <c r="Q285" s="177">
        <v>0</v>
      </c>
      <c r="R285" s="177">
        <f>Q285*H285</f>
        <v>0</v>
      </c>
      <c r="S285" s="177">
        <v>0</v>
      </c>
      <c r="T285" s="178">
        <f>S285*H285</f>
        <v>0</v>
      </c>
      <c r="AR285" s="22" t="s">
        <v>127</v>
      </c>
      <c r="AT285" s="22" t="s">
        <v>122</v>
      </c>
      <c r="AU285" s="22" t="s">
        <v>81</v>
      </c>
      <c r="AY285" s="22" t="s">
        <v>120</v>
      </c>
      <c r="BE285" s="179">
        <f>IF(N285="základní",J285,0)</f>
        <v>0</v>
      </c>
      <c r="BF285" s="179">
        <f>IF(N285="snížená",J285,0)</f>
        <v>0</v>
      </c>
      <c r="BG285" s="179">
        <f>IF(N285="zákl. přenesená",J285,0)</f>
        <v>0</v>
      </c>
      <c r="BH285" s="179">
        <f>IF(N285="sníž. přenesená",J285,0)</f>
        <v>0</v>
      </c>
      <c r="BI285" s="179">
        <f>IF(N285="nulová",J285,0)</f>
        <v>0</v>
      </c>
      <c r="BJ285" s="22" t="s">
        <v>79</v>
      </c>
      <c r="BK285" s="179">
        <f>ROUND(I285*H285,2)</f>
        <v>0</v>
      </c>
      <c r="BL285" s="22" t="s">
        <v>127</v>
      </c>
      <c r="BM285" s="22" t="s">
        <v>368</v>
      </c>
    </row>
    <row r="286" spans="2:65" s="1" customFormat="1" ht="27">
      <c r="B286" s="39"/>
      <c r="D286" s="180" t="s">
        <v>129</v>
      </c>
      <c r="F286" s="181" t="s">
        <v>369</v>
      </c>
      <c r="I286" s="182"/>
      <c r="L286" s="39"/>
      <c r="M286" s="183"/>
      <c r="N286" s="40"/>
      <c r="O286" s="40"/>
      <c r="P286" s="40"/>
      <c r="Q286" s="40"/>
      <c r="R286" s="40"/>
      <c r="S286" s="40"/>
      <c r="T286" s="68"/>
      <c r="AT286" s="22" t="s">
        <v>129</v>
      </c>
      <c r="AU286" s="22" t="s">
        <v>81</v>
      </c>
    </row>
    <row r="287" spans="2:65" s="11" customFormat="1">
      <c r="B287" s="185"/>
      <c r="D287" s="180" t="s">
        <v>133</v>
      </c>
      <c r="E287" s="186" t="s">
        <v>5</v>
      </c>
      <c r="F287" s="187" t="s">
        <v>342</v>
      </c>
      <c r="H287" s="188">
        <v>131.32</v>
      </c>
      <c r="I287" s="189"/>
      <c r="L287" s="185"/>
      <c r="M287" s="190"/>
      <c r="N287" s="191"/>
      <c r="O287" s="191"/>
      <c r="P287" s="191"/>
      <c r="Q287" s="191"/>
      <c r="R287" s="191"/>
      <c r="S287" s="191"/>
      <c r="T287" s="192"/>
      <c r="AT287" s="186" t="s">
        <v>133</v>
      </c>
      <c r="AU287" s="186" t="s">
        <v>81</v>
      </c>
      <c r="AV287" s="11" t="s">
        <v>81</v>
      </c>
      <c r="AW287" s="11" t="s">
        <v>35</v>
      </c>
      <c r="AX287" s="11" t="s">
        <v>71</v>
      </c>
      <c r="AY287" s="186" t="s">
        <v>120</v>
      </c>
    </row>
    <row r="288" spans="2:65" s="11" customFormat="1">
      <c r="B288" s="185"/>
      <c r="D288" s="180" t="s">
        <v>133</v>
      </c>
      <c r="E288" s="186" t="s">
        <v>5</v>
      </c>
      <c r="F288" s="187" t="s">
        <v>343</v>
      </c>
      <c r="H288" s="188">
        <v>193.72</v>
      </c>
      <c r="I288" s="189"/>
      <c r="L288" s="185"/>
      <c r="M288" s="190"/>
      <c r="N288" s="191"/>
      <c r="O288" s="191"/>
      <c r="P288" s="191"/>
      <c r="Q288" s="191"/>
      <c r="R288" s="191"/>
      <c r="S288" s="191"/>
      <c r="T288" s="192"/>
      <c r="AT288" s="186" t="s">
        <v>133</v>
      </c>
      <c r="AU288" s="186" t="s">
        <v>81</v>
      </c>
      <c r="AV288" s="11" t="s">
        <v>81</v>
      </c>
      <c r="AW288" s="11" t="s">
        <v>35</v>
      </c>
      <c r="AX288" s="11" t="s">
        <v>71</v>
      </c>
      <c r="AY288" s="186" t="s">
        <v>120</v>
      </c>
    </row>
    <row r="289" spans="2:51" s="11" customFormat="1">
      <c r="B289" s="185"/>
      <c r="D289" s="180" t="s">
        <v>133</v>
      </c>
      <c r="E289" s="186" t="s">
        <v>5</v>
      </c>
      <c r="F289" s="187" t="s">
        <v>344</v>
      </c>
      <c r="H289" s="188">
        <v>61.04</v>
      </c>
      <c r="I289" s="189"/>
      <c r="L289" s="185"/>
      <c r="M289" s="190"/>
      <c r="N289" s="191"/>
      <c r="O289" s="191"/>
      <c r="P289" s="191"/>
      <c r="Q289" s="191"/>
      <c r="R289" s="191"/>
      <c r="S289" s="191"/>
      <c r="T289" s="192"/>
      <c r="AT289" s="186" t="s">
        <v>133</v>
      </c>
      <c r="AU289" s="186" t="s">
        <v>81</v>
      </c>
      <c r="AV289" s="11" t="s">
        <v>81</v>
      </c>
      <c r="AW289" s="11" t="s">
        <v>35</v>
      </c>
      <c r="AX289" s="11" t="s">
        <v>71</v>
      </c>
      <c r="AY289" s="186" t="s">
        <v>120</v>
      </c>
    </row>
    <row r="290" spans="2:51" s="11" customFormat="1">
      <c r="B290" s="185"/>
      <c r="D290" s="180" t="s">
        <v>133</v>
      </c>
      <c r="E290" s="186" t="s">
        <v>5</v>
      </c>
      <c r="F290" s="187" t="s">
        <v>345</v>
      </c>
      <c r="H290" s="188">
        <v>209.3</v>
      </c>
      <c r="I290" s="189"/>
      <c r="L290" s="185"/>
      <c r="M290" s="190"/>
      <c r="N290" s="191"/>
      <c r="O290" s="191"/>
      <c r="P290" s="191"/>
      <c r="Q290" s="191"/>
      <c r="R290" s="191"/>
      <c r="S290" s="191"/>
      <c r="T290" s="192"/>
      <c r="AT290" s="186" t="s">
        <v>133</v>
      </c>
      <c r="AU290" s="186" t="s">
        <v>81</v>
      </c>
      <c r="AV290" s="11" t="s">
        <v>81</v>
      </c>
      <c r="AW290" s="11" t="s">
        <v>35</v>
      </c>
      <c r="AX290" s="11" t="s">
        <v>71</v>
      </c>
      <c r="AY290" s="186" t="s">
        <v>120</v>
      </c>
    </row>
    <row r="291" spans="2:51" s="11" customFormat="1">
      <c r="B291" s="185"/>
      <c r="D291" s="180" t="s">
        <v>133</v>
      </c>
      <c r="E291" s="186" t="s">
        <v>5</v>
      </c>
      <c r="F291" s="187" t="s">
        <v>346</v>
      </c>
      <c r="H291" s="188">
        <v>86.24</v>
      </c>
      <c r="I291" s="189"/>
      <c r="L291" s="185"/>
      <c r="M291" s="190"/>
      <c r="N291" s="191"/>
      <c r="O291" s="191"/>
      <c r="P291" s="191"/>
      <c r="Q291" s="191"/>
      <c r="R291" s="191"/>
      <c r="S291" s="191"/>
      <c r="T291" s="192"/>
      <c r="AT291" s="186" t="s">
        <v>133</v>
      </c>
      <c r="AU291" s="186" t="s">
        <v>81</v>
      </c>
      <c r="AV291" s="11" t="s">
        <v>81</v>
      </c>
      <c r="AW291" s="11" t="s">
        <v>35</v>
      </c>
      <c r="AX291" s="11" t="s">
        <v>71</v>
      </c>
      <c r="AY291" s="186" t="s">
        <v>120</v>
      </c>
    </row>
    <row r="292" spans="2:51" s="11" customFormat="1">
      <c r="B292" s="185"/>
      <c r="D292" s="180" t="s">
        <v>133</v>
      </c>
      <c r="E292" s="186" t="s">
        <v>5</v>
      </c>
      <c r="F292" s="187" t="s">
        <v>347</v>
      </c>
      <c r="H292" s="188">
        <v>224.19</v>
      </c>
      <c r="I292" s="189"/>
      <c r="L292" s="185"/>
      <c r="M292" s="190"/>
      <c r="N292" s="191"/>
      <c r="O292" s="191"/>
      <c r="P292" s="191"/>
      <c r="Q292" s="191"/>
      <c r="R292" s="191"/>
      <c r="S292" s="191"/>
      <c r="T292" s="192"/>
      <c r="AT292" s="186" t="s">
        <v>133</v>
      </c>
      <c r="AU292" s="186" t="s">
        <v>81</v>
      </c>
      <c r="AV292" s="11" t="s">
        <v>81</v>
      </c>
      <c r="AW292" s="11" t="s">
        <v>35</v>
      </c>
      <c r="AX292" s="11" t="s">
        <v>71</v>
      </c>
      <c r="AY292" s="186" t="s">
        <v>120</v>
      </c>
    </row>
    <row r="293" spans="2:51" s="11" customFormat="1">
      <c r="B293" s="185"/>
      <c r="D293" s="180" t="s">
        <v>133</v>
      </c>
      <c r="E293" s="186" t="s">
        <v>5</v>
      </c>
      <c r="F293" s="187" t="s">
        <v>348</v>
      </c>
      <c r="H293" s="188">
        <v>64.260000000000005</v>
      </c>
      <c r="I293" s="189"/>
      <c r="L293" s="185"/>
      <c r="M293" s="190"/>
      <c r="N293" s="191"/>
      <c r="O293" s="191"/>
      <c r="P293" s="191"/>
      <c r="Q293" s="191"/>
      <c r="R293" s="191"/>
      <c r="S293" s="191"/>
      <c r="T293" s="192"/>
      <c r="AT293" s="186" t="s">
        <v>133</v>
      </c>
      <c r="AU293" s="186" t="s">
        <v>81</v>
      </c>
      <c r="AV293" s="11" t="s">
        <v>81</v>
      </c>
      <c r="AW293" s="11" t="s">
        <v>35</v>
      </c>
      <c r="AX293" s="11" t="s">
        <v>71</v>
      </c>
      <c r="AY293" s="186" t="s">
        <v>120</v>
      </c>
    </row>
    <row r="294" spans="2:51" s="11" customFormat="1">
      <c r="B294" s="185"/>
      <c r="D294" s="180" t="s">
        <v>133</v>
      </c>
      <c r="E294" s="186" t="s">
        <v>5</v>
      </c>
      <c r="F294" s="187" t="s">
        <v>349</v>
      </c>
      <c r="H294" s="188">
        <v>72.36</v>
      </c>
      <c r="I294" s="189"/>
      <c r="L294" s="185"/>
      <c r="M294" s="190"/>
      <c r="N294" s="191"/>
      <c r="O294" s="191"/>
      <c r="P294" s="191"/>
      <c r="Q294" s="191"/>
      <c r="R294" s="191"/>
      <c r="S294" s="191"/>
      <c r="T294" s="192"/>
      <c r="AT294" s="186" t="s">
        <v>133</v>
      </c>
      <c r="AU294" s="186" t="s">
        <v>81</v>
      </c>
      <c r="AV294" s="11" t="s">
        <v>81</v>
      </c>
      <c r="AW294" s="11" t="s">
        <v>35</v>
      </c>
      <c r="AX294" s="11" t="s">
        <v>71</v>
      </c>
      <c r="AY294" s="186" t="s">
        <v>120</v>
      </c>
    </row>
    <row r="295" spans="2:51" s="11" customFormat="1">
      <c r="B295" s="185"/>
      <c r="D295" s="180" t="s">
        <v>133</v>
      </c>
      <c r="E295" s="186" t="s">
        <v>5</v>
      </c>
      <c r="F295" s="187" t="s">
        <v>350</v>
      </c>
      <c r="H295" s="188">
        <v>83</v>
      </c>
      <c r="I295" s="189"/>
      <c r="L295" s="185"/>
      <c r="M295" s="190"/>
      <c r="N295" s="191"/>
      <c r="O295" s="191"/>
      <c r="P295" s="191"/>
      <c r="Q295" s="191"/>
      <c r="R295" s="191"/>
      <c r="S295" s="191"/>
      <c r="T295" s="192"/>
      <c r="AT295" s="186" t="s">
        <v>133</v>
      </c>
      <c r="AU295" s="186" t="s">
        <v>81</v>
      </c>
      <c r="AV295" s="11" t="s">
        <v>81</v>
      </c>
      <c r="AW295" s="11" t="s">
        <v>35</v>
      </c>
      <c r="AX295" s="11" t="s">
        <v>71</v>
      </c>
      <c r="AY295" s="186" t="s">
        <v>120</v>
      </c>
    </row>
    <row r="296" spans="2:51" s="11" customFormat="1">
      <c r="B296" s="185"/>
      <c r="D296" s="180" t="s">
        <v>133</v>
      </c>
      <c r="E296" s="186" t="s">
        <v>5</v>
      </c>
      <c r="F296" s="187" t="s">
        <v>351</v>
      </c>
      <c r="H296" s="188">
        <v>91.5</v>
      </c>
      <c r="I296" s="189"/>
      <c r="L296" s="185"/>
      <c r="M296" s="190"/>
      <c r="N296" s="191"/>
      <c r="O296" s="191"/>
      <c r="P296" s="191"/>
      <c r="Q296" s="191"/>
      <c r="R296" s="191"/>
      <c r="S296" s="191"/>
      <c r="T296" s="192"/>
      <c r="AT296" s="186" t="s">
        <v>133</v>
      </c>
      <c r="AU296" s="186" t="s">
        <v>81</v>
      </c>
      <c r="AV296" s="11" t="s">
        <v>81</v>
      </c>
      <c r="AW296" s="11" t="s">
        <v>35</v>
      </c>
      <c r="AX296" s="11" t="s">
        <v>71</v>
      </c>
      <c r="AY296" s="186" t="s">
        <v>120</v>
      </c>
    </row>
    <row r="297" spans="2:51" s="11" customFormat="1">
      <c r="B297" s="185"/>
      <c r="D297" s="180" t="s">
        <v>133</v>
      </c>
      <c r="E297" s="186" t="s">
        <v>5</v>
      </c>
      <c r="F297" s="187" t="s">
        <v>352</v>
      </c>
      <c r="H297" s="188">
        <v>97.74</v>
      </c>
      <c r="I297" s="189"/>
      <c r="L297" s="185"/>
      <c r="M297" s="190"/>
      <c r="N297" s="191"/>
      <c r="O297" s="191"/>
      <c r="P297" s="191"/>
      <c r="Q297" s="191"/>
      <c r="R297" s="191"/>
      <c r="S297" s="191"/>
      <c r="T297" s="192"/>
      <c r="AT297" s="186" t="s">
        <v>133</v>
      </c>
      <c r="AU297" s="186" t="s">
        <v>81</v>
      </c>
      <c r="AV297" s="11" t="s">
        <v>81</v>
      </c>
      <c r="AW297" s="11" t="s">
        <v>35</v>
      </c>
      <c r="AX297" s="11" t="s">
        <v>71</v>
      </c>
      <c r="AY297" s="186" t="s">
        <v>120</v>
      </c>
    </row>
    <row r="298" spans="2:51" s="11" customFormat="1">
      <c r="B298" s="185"/>
      <c r="D298" s="180" t="s">
        <v>133</v>
      </c>
      <c r="E298" s="186" t="s">
        <v>5</v>
      </c>
      <c r="F298" s="187" t="s">
        <v>353</v>
      </c>
      <c r="H298" s="188">
        <v>151.19999999999999</v>
      </c>
      <c r="I298" s="189"/>
      <c r="L298" s="185"/>
      <c r="M298" s="190"/>
      <c r="N298" s="191"/>
      <c r="O298" s="191"/>
      <c r="P298" s="191"/>
      <c r="Q298" s="191"/>
      <c r="R298" s="191"/>
      <c r="S298" s="191"/>
      <c r="T298" s="192"/>
      <c r="AT298" s="186" t="s">
        <v>133</v>
      </c>
      <c r="AU298" s="186" t="s">
        <v>81</v>
      </c>
      <c r="AV298" s="11" t="s">
        <v>81</v>
      </c>
      <c r="AW298" s="11" t="s">
        <v>35</v>
      </c>
      <c r="AX298" s="11" t="s">
        <v>71</v>
      </c>
      <c r="AY298" s="186" t="s">
        <v>120</v>
      </c>
    </row>
    <row r="299" spans="2:51" s="11" customFormat="1">
      <c r="B299" s="185"/>
      <c r="D299" s="180" t="s">
        <v>133</v>
      </c>
      <c r="E299" s="186" t="s">
        <v>5</v>
      </c>
      <c r="F299" s="187" t="s">
        <v>354</v>
      </c>
      <c r="H299" s="188">
        <v>110.16</v>
      </c>
      <c r="I299" s="189"/>
      <c r="L299" s="185"/>
      <c r="M299" s="190"/>
      <c r="N299" s="191"/>
      <c r="O299" s="191"/>
      <c r="P299" s="191"/>
      <c r="Q299" s="191"/>
      <c r="R299" s="191"/>
      <c r="S299" s="191"/>
      <c r="T299" s="192"/>
      <c r="AT299" s="186" t="s">
        <v>133</v>
      </c>
      <c r="AU299" s="186" t="s">
        <v>81</v>
      </c>
      <c r="AV299" s="11" t="s">
        <v>81</v>
      </c>
      <c r="AW299" s="11" t="s">
        <v>35</v>
      </c>
      <c r="AX299" s="11" t="s">
        <v>71</v>
      </c>
      <c r="AY299" s="186" t="s">
        <v>120</v>
      </c>
    </row>
    <row r="300" spans="2:51" s="11" customFormat="1">
      <c r="B300" s="185"/>
      <c r="D300" s="180" t="s">
        <v>133</v>
      </c>
      <c r="E300" s="186" t="s">
        <v>5</v>
      </c>
      <c r="F300" s="187" t="s">
        <v>355</v>
      </c>
      <c r="H300" s="188">
        <v>15.2</v>
      </c>
      <c r="I300" s="189"/>
      <c r="L300" s="185"/>
      <c r="M300" s="190"/>
      <c r="N300" s="191"/>
      <c r="O300" s="191"/>
      <c r="P300" s="191"/>
      <c r="Q300" s="191"/>
      <c r="R300" s="191"/>
      <c r="S300" s="191"/>
      <c r="T300" s="192"/>
      <c r="AT300" s="186" t="s">
        <v>133</v>
      </c>
      <c r="AU300" s="186" t="s">
        <v>81</v>
      </c>
      <c r="AV300" s="11" t="s">
        <v>81</v>
      </c>
      <c r="AW300" s="11" t="s">
        <v>35</v>
      </c>
      <c r="AX300" s="11" t="s">
        <v>71</v>
      </c>
      <c r="AY300" s="186" t="s">
        <v>120</v>
      </c>
    </row>
    <row r="301" spans="2:51" s="11" customFormat="1">
      <c r="B301" s="185"/>
      <c r="D301" s="180" t="s">
        <v>133</v>
      </c>
      <c r="E301" s="186" t="s">
        <v>5</v>
      </c>
      <c r="F301" s="187" t="s">
        <v>356</v>
      </c>
      <c r="H301" s="188">
        <v>14.4</v>
      </c>
      <c r="I301" s="189"/>
      <c r="L301" s="185"/>
      <c r="M301" s="190"/>
      <c r="N301" s="191"/>
      <c r="O301" s="191"/>
      <c r="P301" s="191"/>
      <c r="Q301" s="191"/>
      <c r="R301" s="191"/>
      <c r="S301" s="191"/>
      <c r="T301" s="192"/>
      <c r="AT301" s="186" t="s">
        <v>133</v>
      </c>
      <c r="AU301" s="186" t="s">
        <v>81</v>
      </c>
      <c r="AV301" s="11" t="s">
        <v>81</v>
      </c>
      <c r="AW301" s="11" t="s">
        <v>35</v>
      </c>
      <c r="AX301" s="11" t="s">
        <v>71</v>
      </c>
      <c r="AY301" s="186" t="s">
        <v>120</v>
      </c>
    </row>
    <row r="302" spans="2:51" s="11" customFormat="1">
      <c r="B302" s="185"/>
      <c r="D302" s="180" t="s">
        <v>133</v>
      </c>
      <c r="E302" s="186" t="s">
        <v>5</v>
      </c>
      <c r="F302" s="187" t="s">
        <v>357</v>
      </c>
      <c r="H302" s="188">
        <v>171.6</v>
      </c>
      <c r="I302" s="189"/>
      <c r="L302" s="185"/>
      <c r="M302" s="190"/>
      <c r="N302" s="191"/>
      <c r="O302" s="191"/>
      <c r="P302" s="191"/>
      <c r="Q302" s="191"/>
      <c r="R302" s="191"/>
      <c r="S302" s="191"/>
      <c r="T302" s="192"/>
      <c r="AT302" s="186" t="s">
        <v>133</v>
      </c>
      <c r="AU302" s="186" t="s">
        <v>81</v>
      </c>
      <c r="AV302" s="11" t="s">
        <v>81</v>
      </c>
      <c r="AW302" s="11" t="s">
        <v>35</v>
      </c>
      <c r="AX302" s="11" t="s">
        <v>71</v>
      </c>
      <c r="AY302" s="186" t="s">
        <v>120</v>
      </c>
    </row>
    <row r="303" spans="2:51" s="11" customFormat="1">
      <c r="B303" s="185"/>
      <c r="D303" s="180" t="s">
        <v>133</v>
      </c>
      <c r="E303" s="186" t="s">
        <v>5</v>
      </c>
      <c r="F303" s="187" t="s">
        <v>358</v>
      </c>
      <c r="H303" s="188">
        <v>60</v>
      </c>
      <c r="I303" s="189"/>
      <c r="L303" s="185"/>
      <c r="M303" s="190"/>
      <c r="N303" s="191"/>
      <c r="O303" s="191"/>
      <c r="P303" s="191"/>
      <c r="Q303" s="191"/>
      <c r="R303" s="191"/>
      <c r="S303" s="191"/>
      <c r="T303" s="192"/>
      <c r="AT303" s="186" t="s">
        <v>133</v>
      </c>
      <c r="AU303" s="186" t="s">
        <v>81</v>
      </c>
      <c r="AV303" s="11" t="s">
        <v>81</v>
      </c>
      <c r="AW303" s="11" t="s">
        <v>35</v>
      </c>
      <c r="AX303" s="11" t="s">
        <v>71</v>
      </c>
      <c r="AY303" s="186" t="s">
        <v>120</v>
      </c>
    </row>
    <row r="304" spans="2:51" s="11" customFormat="1">
      <c r="B304" s="185"/>
      <c r="D304" s="180" t="s">
        <v>133</v>
      </c>
      <c r="E304" s="186" t="s">
        <v>5</v>
      </c>
      <c r="F304" s="187" t="s">
        <v>359</v>
      </c>
      <c r="H304" s="188">
        <v>190</v>
      </c>
      <c r="I304" s="189"/>
      <c r="L304" s="185"/>
      <c r="M304" s="190"/>
      <c r="N304" s="191"/>
      <c r="O304" s="191"/>
      <c r="P304" s="191"/>
      <c r="Q304" s="191"/>
      <c r="R304" s="191"/>
      <c r="S304" s="191"/>
      <c r="T304" s="192"/>
      <c r="AT304" s="186" t="s">
        <v>133</v>
      </c>
      <c r="AU304" s="186" t="s">
        <v>81</v>
      </c>
      <c r="AV304" s="11" t="s">
        <v>81</v>
      </c>
      <c r="AW304" s="11" t="s">
        <v>35</v>
      </c>
      <c r="AX304" s="11" t="s">
        <v>71</v>
      </c>
      <c r="AY304" s="186" t="s">
        <v>120</v>
      </c>
    </row>
    <row r="305" spans="2:65" s="11" customFormat="1">
      <c r="B305" s="185"/>
      <c r="D305" s="180" t="s">
        <v>133</v>
      </c>
      <c r="E305" s="186" t="s">
        <v>5</v>
      </c>
      <c r="F305" s="187" t="s">
        <v>360</v>
      </c>
      <c r="H305" s="188">
        <v>21.6</v>
      </c>
      <c r="I305" s="189"/>
      <c r="L305" s="185"/>
      <c r="M305" s="190"/>
      <c r="N305" s="191"/>
      <c r="O305" s="191"/>
      <c r="P305" s="191"/>
      <c r="Q305" s="191"/>
      <c r="R305" s="191"/>
      <c r="S305" s="191"/>
      <c r="T305" s="192"/>
      <c r="AT305" s="186" t="s">
        <v>133</v>
      </c>
      <c r="AU305" s="186" t="s">
        <v>81</v>
      </c>
      <c r="AV305" s="11" t="s">
        <v>81</v>
      </c>
      <c r="AW305" s="11" t="s">
        <v>35</v>
      </c>
      <c r="AX305" s="11" t="s">
        <v>71</v>
      </c>
      <c r="AY305" s="186" t="s">
        <v>120</v>
      </c>
    </row>
    <row r="306" spans="2:65" s="11" customFormat="1">
      <c r="B306" s="185"/>
      <c r="D306" s="180" t="s">
        <v>133</v>
      </c>
      <c r="E306" s="186" t="s">
        <v>5</v>
      </c>
      <c r="F306" s="187" t="s">
        <v>361</v>
      </c>
      <c r="H306" s="188">
        <v>24</v>
      </c>
      <c r="I306" s="189"/>
      <c r="L306" s="185"/>
      <c r="M306" s="190"/>
      <c r="N306" s="191"/>
      <c r="O306" s="191"/>
      <c r="P306" s="191"/>
      <c r="Q306" s="191"/>
      <c r="R306" s="191"/>
      <c r="S306" s="191"/>
      <c r="T306" s="192"/>
      <c r="AT306" s="186" t="s">
        <v>133</v>
      </c>
      <c r="AU306" s="186" t="s">
        <v>81</v>
      </c>
      <c r="AV306" s="11" t="s">
        <v>81</v>
      </c>
      <c r="AW306" s="11" t="s">
        <v>35</v>
      </c>
      <c r="AX306" s="11" t="s">
        <v>71</v>
      </c>
      <c r="AY306" s="186" t="s">
        <v>120</v>
      </c>
    </row>
    <row r="307" spans="2:65" s="11" customFormat="1">
      <c r="B307" s="185"/>
      <c r="D307" s="180" t="s">
        <v>133</v>
      </c>
      <c r="E307" s="186" t="s">
        <v>5</v>
      </c>
      <c r="F307" s="187" t="s">
        <v>362</v>
      </c>
      <c r="H307" s="188">
        <v>64</v>
      </c>
      <c r="I307" s="189"/>
      <c r="L307" s="185"/>
      <c r="M307" s="190"/>
      <c r="N307" s="191"/>
      <c r="O307" s="191"/>
      <c r="P307" s="191"/>
      <c r="Q307" s="191"/>
      <c r="R307" s="191"/>
      <c r="S307" s="191"/>
      <c r="T307" s="192"/>
      <c r="AT307" s="186" t="s">
        <v>133</v>
      </c>
      <c r="AU307" s="186" t="s">
        <v>81</v>
      </c>
      <c r="AV307" s="11" t="s">
        <v>81</v>
      </c>
      <c r="AW307" s="11" t="s">
        <v>35</v>
      </c>
      <c r="AX307" s="11" t="s">
        <v>71</v>
      </c>
      <c r="AY307" s="186" t="s">
        <v>120</v>
      </c>
    </row>
    <row r="308" spans="2:65" s="11" customFormat="1">
      <c r="B308" s="185"/>
      <c r="D308" s="180" t="s">
        <v>133</v>
      </c>
      <c r="E308" s="186" t="s">
        <v>5</v>
      </c>
      <c r="F308" s="187" t="s">
        <v>363</v>
      </c>
      <c r="H308" s="188">
        <v>15</v>
      </c>
      <c r="I308" s="189"/>
      <c r="L308" s="185"/>
      <c r="M308" s="190"/>
      <c r="N308" s="191"/>
      <c r="O308" s="191"/>
      <c r="P308" s="191"/>
      <c r="Q308" s="191"/>
      <c r="R308" s="191"/>
      <c r="S308" s="191"/>
      <c r="T308" s="192"/>
      <c r="AT308" s="186" t="s">
        <v>133</v>
      </c>
      <c r="AU308" s="186" t="s">
        <v>81</v>
      </c>
      <c r="AV308" s="11" t="s">
        <v>81</v>
      </c>
      <c r="AW308" s="11" t="s">
        <v>35</v>
      </c>
      <c r="AX308" s="11" t="s">
        <v>71</v>
      </c>
      <c r="AY308" s="186" t="s">
        <v>120</v>
      </c>
    </row>
    <row r="309" spans="2:65" s="11" customFormat="1">
      <c r="B309" s="185"/>
      <c r="D309" s="180" t="s">
        <v>133</v>
      </c>
      <c r="E309" s="186" t="s">
        <v>5</v>
      </c>
      <c r="F309" s="187" t="s">
        <v>364</v>
      </c>
      <c r="H309" s="188">
        <v>186.88</v>
      </c>
      <c r="I309" s="189"/>
      <c r="L309" s="185"/>
      <c r="M309" s="190"/>
      <c r="N309" s="191"/>
      <c r="O309" s="191"/>
      <c r="P309" s="191"/>
      <c r="Q309" s="191"/>
      <c r="R309" s="191"/>
      <c r="S309" s="191"/>
      <c r="T309" s="192"/>
      <c r="AT309" s="186" t="s">
        <v>133</v>
      </c>
      <c r="AU309" s="186" t="s">
        <v>81</v>
      </c>
      <c r="AV309" s="11" t="s">
        <v>81</v>
      </c>
      <c r="AW309" s="11" t="s">
        <v>35</v>
      </c>
      <c r="AX309" s="11" t="s">
        <v>71</v>
      </c>
      <c r="AY309" s="186" t="s">
        <v>120</v>
      </c>
    </row>
    <row r="310" spans="2:65" s="12" customFormat="1">
      <c r="B310" s="193"/>
      <c r="D310" s="180" t="s">
        <v>133</v>
      </c>
      <c r="E310" s="194" t="s">
        <v>5</v>
      </c>
      <c r="F310" s="195" t="s">
        <v>135</v>
      </c>
      <c r="H310" s="196">
        <v>2338.71</v>
      </c>
      <c r="I310" s="197"/>
      <c r="L310" s="193"/>
      <c r="M310" s="198"/>
      <c r="N310" s="199"/>
      <c r="O310" s="199"/>
      <c r="P310" s="199"/>
      <c r="Q310" s="199"/>
      <c r="R310" s="199"/>
      <c r="S310" s="199"/>
      <c r="T310" s="200"/>
      <c r="AT310" s="194" t="s">
        <v>133</v>
      </c>
      <c r="AU310" s="194" t="s">
        <v>81</v>
      </c>
      <c r="AV310" s="12" t="s">
        <v>127</v>
      </c>
      <c r="AW310" s="12" t="s">
        <v>35</v>
      </c>
      <c r="AX310" s="12" t="s">
        <v>79</v>
      </c>
      <c r="AY310" s="194" t="s">
        <v>120</v>
      </c>
    </row>
    <row r="311" spans="2:65" s="1" customFormat="1" ht="16.5" customHeight="1">
      <c r="B311" s="167"/>
      <c r="C311" s="168" t="s">
        <v>370</v>
      </c>
      <c r="D311" s="168" t="s">
        <v>122</v>
      </c>
      <c r="E311" s="169" t="s">
        <v>371</v>
      </c>
      <c r="F311" s="170" t="s">
        <v>372</v>
      </c>
      <c r="G311" s="171" t="s">
        <v>246</v>
      </c>
      <c r="H311" s="172">
        <v>1304.598</v>
      </c>
      <c r="I311" s="173"/>
      <c r="J311" s="174">
        <f>ROUND(I311*H311,2)</f>
        <v>0</v>
      </c>
      <c r="K311" s="170" t="s">
        <v>126</v>
      </c>
      <c r="L311" s="39"/>
      <c r="M311" s="175" t="s">
        <v>5</v>
      </c>
      <c r="N311" s="176" t="s">
        <v>42</v>
      </c>
      <c r="O311" s="40"/>
      <c r="P311" s="177">
        <f>O311*H311</f>
        <v>0</v>
      </c>
      <c r="Q311" s="177">
        <v>0</v>
      </c>
      <c r="R311" s="177">
        <f>Q311*H311</f>
        <v>0</v>
      </c>
      <c r="S311" s="177">
        <v>0</v>
      </c>
      <c r="T311" s="178">
        <f>S311*H311</f>
        <v>0</v>
      </c>
      <c r="AR311" s="22" t="s">
        <v>127</v>
      </c>
      <c r="AT311" s="22" t="s">
        <v>122</v>
      </c>
      <c r="AU311" s="22" t="s">
        <v>81</v>
      </c>
      <c r="AY311" s="22" t="s">
        <v>120</v>
      </c>
      <c r="BE311" s="179">
        <f>IF(N311="základní",J311,0)</f>
        <v>0</v>
      </c>
      <c r="BF311" s="179">
        <f>IF(N311="snížená",J311,0)</f>
        <v>0</v>
      </c>
      <c r="BG311" s="179">
        <f>IF(N311="zákl. přenesená",J311,0)</f>
        <v>0</v>
      </c>
      <c r="BH311" s="179">
        <f>IF(N311="sníž. přenesená",J311,0)</f>
        <v>0</v>
      </c>
      <c r="BI311" s="179">
        <f>IF(N311="nulová",J311,0)</f>
        <v>0</v>
      </c>
      <c r="BJ311" s="22" t="s">
        <v>79</v>
      </c>
      <c r="BK311" s="179">
        <f>ROUND(I311*H311,2)</f>
        <v>0</v>
      </c>
      <c r="BL311" s="22" t="s">
        <v>127</v>
      </c>
      <c r="BM311" s="22" t="s">
        <v>373</v>
      </c>
    </row>
    <row r="312" spans="2:65" s="1" customFormat="1" ht="40.5">
      <c r="B312" s="39"/>
      <c r="D312" s="180" t="s">
        <v>129</v>
      </c>
      <c r="F312" s="181" t="s">
        <v>374</v>
      </c>
      <c r="I312" s="182"/>
      <c r="L312" s="39"/>
      <c r="M312" s="183"/>
      <c r="N312" s="40"/>
      <c r="O312" s="40"/>
      <c r="P312" s="40"/>
      <c r="Q312" s="40"/>
      <c r="R312" s="40"/>
      <c r="S312" s="40"/>
      <c r="T312" s="68"/>
      <c r="AT312" s="22" t="s">
        <v>129</v>
      </c>
      <c r="AU312" s="22" t="s">
        <v>81</v>
      </c>
    </row>
    <row r="313" spans="2:65" s="11" customFormat="1">
      <c r="B313" s="185"/>
      <c r="D313" s="180" t="s">
        <v>133</v>
      </c>
      <c r="E313" s="186" t="s">
        <v>5</v>
      </c>
      <c r="F313" s="187" t="s">
        <v>375</v>
      </c>
      <c r="H313" s="188">
        <v>53.9</v>
      </c>
      <c r="I313" s="189"/>
      <c r="L313" s="185"/>
      <c r="M313" s="190"/>
      <c r="N313" s="191"/>
      <c r="O313" s="191"/>
      <c r="P313" s="191"/>
      <c r="Q313" s="191"/>
      <c r="R313" s="191"/>
      <c r="S313" s="191"/>
      <c r="T313" s="192"/>
      <c r="AT313" s="186" t="s">
        <v>133</v>
      </c>
      <c r="AU313" s="186" t="s">
        <v>81</v>
      </c>
      <c r="AV313" s="11" t="s">
        <v>81</v>
      </c>
      <c r="AW313" s="11" t="s">
        <v>35</v>
      </c>
      <c r="AX313" s="11" t="s">
        <v>71</v>
      </c>
      <c r="AY313" s="186" t="s">
        <v>120</v>
      </c>
    </row>
    <row r="314" spans="2:65" s="11" customFormat="1">
      <c r="B314" s="185"/>
      <c r="D314" s="180" t="s">
        <v>133</v>
      </c>
      <c r="E314" s="186" t="s">
        <v>5</v>
      </c>
      <c r="F314" s="187" t="s">
        <v>376</v>
      </c>
      <c r="H314" s="188">
        <v>91.85</v>
      </c>
      <c r="I314" s="189"/>
      <c r="L314" s="185"/>
      <c r="M314" s="190"/>
      <c r="N314" s="191"/>
      <c r="O314" s="191"/>
      <c r="P314" s="191"/>
      <c r="Q314" s="191"/>
      <c r="R314" s="191"/>
      <c r="S314" s="191"/>
      <c r="T314" s="192"/>
      <c r="AT314" s="186" t="s">
        <v>133</v>
      </c>
      <c r="AU314" s="186" t="s">
        <v>81</v>
      </c>
      <c r="AV314" s="11" t="s">
        <v>81</v>
      </c>
      <c r="AW314" s="11" t="s">
        <v>35</v>
      </c>
      <c r="AX314" s="11" t="s">
        <v>71</v>
      </c>
      <c r="AY314" s="186" t="s">
        <v>120</v>
      </c>
    </row>
    <row r="315" spans="2:65" s="11" customFormat="1">
      <c r="B315" s="185"/>
      <c r="D315" s="180" t="s">
        <v>133</v>
      </c>
      <c r="E315" s="186" t="s">
        <v>5</v>
      </c>
      <c r="F315" s="187" t="s">
        <v>377</v>
      </c>
      <c r="H315" s="188">
        <v>29.975000000000001</v>
      </c>
      <c r="I315" s="189"/>
      <c r="L315" s="185"/>
      <c r="M315" s="190"/>
      <c r="N315" s="191"/>
      <c r="O315" s="191"/>
      <c r="P315" s="191"/>
      <c r="Q315" s="191"/>
      <c r="R315" s="191"/>
      <c r="S315" s="191"/>
      <c r="T315" s="192"/>
      <c r="AT315" s="186" t="s">
        <v>133</v>
      </c>
      <c r="AU315" s="186" t="s">
        <v>81</v>
      </c>
      <c r="AV315" s="11" t="s">
        <v>81</v>
      </c>
      <c r="AW315" s="11" t="s">
        <v>35</v>
      </c>
      <c r="AX315" s="11" t="s">
        <v>71</v>
      </c>
      <c r="AY315" s="186" t="s">
        <v>120</v>
      </c>
    </row>
    <row r="316" spans="2:65" s="11" customFormat="1">
      <c r="B316" s="185"/>
      <c r="D316" s="180" t="s">
        <v>133</v>
      </c>
      <c r="E316" s="186" t="s">
        <v>5</v>
      </c>
      <c r="F316" s="187" t="s">
        <v>280</v>
      </c>
      <c r="H316" s="188">
        <v>115.11499999999999</v>
      </c>
      <c r="I316" s="189"/>
      <c r="L316" s="185"/>
      <c r="M316" s="190"/>
      <c r="N316" s="191"/>
      <c r="O316" s="191"/>
      <c r="P316" s="191"/>
      <c r="Q316" s="191"/>
      <c r="R316" s="191"/>
      <c r="S316" s="191"/>
      <c r="T316" s="192"/>
      <c r="AT316" s="186" t="s">
        <v>133</v>
      </c>
      <c r="AU316" s="186" t="s">
        <v>81</v>
      </c>
      <c r="AV316" s="11" t="s">
        <v>81</v>
      </c>
      <c r="AW316" s="11" t="s">
        <v>35</v>
      </c>
      <c r="AX316" s="11" t="s">
        <v>71</v>
      </c>
      <c r="AY316" s="186" t="s">
        <v>120</v>
      </c>
    </row>
    <row r="317" spans="2:65" s="11" customFormat="1">
      <c r="B317" s="185"/>
      <c r="D317" s="180" t="s">
        <v>133</v>
      </c>
      <c r="E317" s="186" t="s">
        <v>5</v>
      </c>
      <c r="F317" s="187" t="s">
        <v>378</v>
      </c>
      <c r="H317" s="188">
        <v>42.35</v>
      </c>
      <c r="I317" s="189"/>
      <c r="L317" s="185"/>
      <c r="M317" s="190"/>
      <c r="N317" s="191"/>
      <c r="O317" s="191"/>
      <c r="P317" s="191"/>
      <c r="Q317" s="191"/>
      <c r="R317" s="191"/>
      <c r="S317" s="191"/>
      <c r="T317" s="192"/>
      <c r="AT317" s="186" t="s">
        <v>133</v>
      </c>
      <c r="AU317" s="186" t="s">
        <v>81</v>
      </c>
      <c r="AV317" s="11" t="s">
        <v>81</v>
      </c>
      <c r="AW317" s="11" t="s">
        <v>35</v>
      </c>
      <c r="AX317" s="11" t="s">
        <v>71</v>
      </c>
      <c r="AY317" s="186" t="s">
        <v>120</v>
      </c>
    </row>
    <row r="318" spans="2:65" s="11" customFormat="1">
      <c r="B318" s="185"/>
      <c r="D318" s="180" t="s">
        <v>133</v>
      </c>
      <c r="E318" s="186" t="s">
        <v>5</v>
      </c>
      <c r="F318" s="187" t="s">
        <v>282</v>
      </c>
      <c r="H318" s="188">
        <v>123.30500000000001</v>
      </c>
      <c r="I318" s="189"/>
      <c r="L318" s="185"/>
      <c r="M318" s="190"/>
      <c r="N318" s="191"/>
      <c r="O318" s="191"/>
      <c r="P318" s="191"/>
      <c r="Q318" s="191"/>
      <c r="R318" s="191"/>
      <c r="S318" s="191"/>
      <c r="T318" s="192"/>
      <c r="AT318" s="186" t="s">
        <v>133</v>
      </c>
      <c r="AU318" s="186" t="s">
        <v>81</v>
      </c>
      <c r="AV318" s="11" t="s">
        <v>81</v>
      </c>
      <c r="AW318" s="11" t="s">
        <v>35</v>
      </c>
      <c r="AX318" s="11" t="s">
        <v>71</v>
      </c>
      <c r="AY318" s="186" t="s">
        <v>120</v>
      </c>
    </row>
    <row r="319" spans="2:65" s="11" customFormat="1">
      <c r="B319" s="185"/>
      <c r="D319" s="180" t="s">
        <v>133</v>
      </c>
      <c r="E319" s="186" t="s">
        <v>5</v>
      </c>
      <c r="F319" s="187" t="s">
        <v>283</v>
      </c>
      <c r="H319" s="188">
        <v>35.343000000000004</v>
      </c>
      <c r="I319" s="189"/>
      <c r="L319" s="185"/>
      <c r="M319" s="190"/>
      <c r="N319" s="191"/>
      <c r="O319" s="191"/>
      <c r="P319" s="191"/>
      <c r="Q319" s="191"/>
      <c r="R319" s="191"/>
      <c r="S319" s="191"/>
      <c r="T319" s="192"/>
      <c r="AT319" s="186" t="s">
        <v>133</v>
      </c>
      <c r="AU319" s="186" t="s">
        <v>81</v>
      </c>
      <c r="AV319" s="11" t="s">
        <v>81</v>
      </c>
      <c r="AW319" s="11" t="s">
        <v>35</v>
      </c>
      <c r="AX319" s="11" t="s">
        <v>71</v>
      </c>
      <c r="AY319" s="186" t="s">
        <v>120</v>
      </c>
    </row>
    <row r="320" spans="2:65" s="11" customFormat="1">
      <c r="B320" s="185"/>
      <c r="D320" s="180" t="s">
        <v>133</v>
      </c>
      <c r="E320" s="186" t="s">
        <v>5</v>
      </c>
      <c r="F320" s="187" t="s">
        <v>379</v>
      </c>
      <c r="H320" s="188">
        <v>36.85</v>
      </c>
      <c r="I320" s="189"/>
      <c r="L320" s="185"/>
      <c r="M320" s="190"/>
      <c r="N320" s="191"/>
      <c r="O320" s="191"/>
      <c r="P320" s="191"/>
      <c r="Q320" s="191"/>
      <c r="R320" s="191"/>
      <c r="S320" s="191"/>
      <c r="T320" s="192"/>
      <c r="AT320" s="186" t="s">
        <v>133</v>
      </c>
      <c r="AU320" s="186" t="s">
        <v>81</v>
      </c>
      <c r="AV320" s="11" t="s">
        <v>81</v>
      </c>
      <c r="AW320" s="11" t="s">
        <v>35</v>
      </c>
      <c r="AX320" s="11" t="s">
        <v>71</v>
      </c>
      <c r="AY320" s="186" t="s">
        <v>120</v>
      </c>
    </row>
    <row r="321" spans="2:51" s="11" customFormat="1">
      <c r="B321" s="185"/>
      <c r="D321" s="180" t="s">
        <v>133</v>
      </c>
      <c r="E321" s="186" t="s">
        <v>5</v>
      </c>
      <c r="F321" s="187" t="s">
        <v>285</v>
      </c>
      <c r="H321" s="188">
        <v>45.65</v>
      </c>
      <c r="I321" s="189"/>
      <c r="L321" s="185"/>
      <c r="M321" s="190"/>
      <c r="N321" s="191"/>
      <c r="O321" s="191"/>
      <c r="P321" s="191"/>
      <c r="Q321" s="191"/>
      <c r="R321" s="191"/>
      <c r="S321" s="191"/>
      <c r="T321" s="192"/>
      <c r="AT321" s="186" t="s">
        <v>133</v>
      </c>
      <c r="AU321" s="186" t="s">
        <v>81</v>
      </c>
      <c r="AV321" s="11" t="s">
        <v>81</v>
      </c>
      <c r="AW321" s="11" t="s">
        <v>35</v>
      </c>
      <c r="AX321" s="11" t="s">
        <v>71</v>
      </c>
      <c r="AY321" s="186" t="s">
        <v>120</v>
      </c>
    </row>
    <row r="322" spans="2:51" s="11" customFormat="1">
      <c r="B322" s="185"/>
      <c r="D322" s="180" t="s">
        <v>133</v>
      </c>
      <c r="E322" s="186" t="s">
        <v>5</v>
      </c>
      <c r="F322" s="187" t="s">
        <v>286</v>
      </c>
      <c r="H322" s="188">
        <v>50.325000000000003</v>
      </c>
      <c r="I322" s="189"/>
      <c r="L322" s="185"/>
      <c r="M322" s="190"/>
      <c r="N322" s="191"/>
      <c r="O322" s="191"/>
      <c r="P322" s="191"/>
      <c r="Q322" s="191"/>
      <c r="R322" s="191"/>
      <c r="S322" s="191"/>
      <c r="T322" s="192"/>
      <c r="AT322" s="186" t="s">
        <v>133</v>
      </c>
      <c r="AU322" s="186" t="s">
        <v>81</v>
      </c>
      <c r="AV322" s="11" t="s">
        <v>81</v>
      </c>
      <c r="AW322" s="11" t="s">
        <v>35</v>
      </c>
      <c r="AX322" s="11" t="s">
        <v>71</v>
      </c>
      <c r="AY322" s="186" t="s">
        <v>120</v>
      </c>
    </row>
    <row r="323" spans="2:51" s="11" customFormat="1">
      <c r="B323" s="185"/>
      <c r="D323" s="180" t="s">
        <v>133</v>
      </c>
      <c r="E323" s="186" t="s">
        <v>5</v>
      </c>
      <c r="F323" s="187" t="s">
        <v>380</v>
      </c>
      <c r="H323" s="188">
        <v>49.774999999999999</v>
      </c>
      <c r="I323" s="189"/>
      <c r="L323" s="185"/>
      <c r="M323" s="190"/>
      <c r="N323" s="191"/>
      <c r="O323" s="191"/>
      <c r="P323" s="191"/>
      <c r="Q323" s="191"/>
      <c r="R323" s="191"/>
      <c r="S323" s="191"/>
      <c r="T323" s="192"/>
      <c r="AT323" s="186" t="s">
        <v>133</v>
      </c>
      <c r="AU323" s="186" t="s">
        <v>81</v>
      </c>
      <c r="AV323" s="11" t="s">
        <v>81</v>
      </c>
      <c r="AW323" s="11" t="s">
        <v>35</v>
      </c>
      <c r="AX323" s="11" t="s">
        <v>71</v>
      </c>
      <c r="AY323" s="186" t="s">
        <v>120</v>
      </c>
    </row>
    <row r="324" spans="2:51" s="11" customFormat="1">
      <c r="B324" s="185"/>
      <c r="D324" s="180" t="s">
        <v>133</v>
      </c>
      <c r="E324" s="186" t="s">
        <v>5</v>
      </c>
      <c r="F324" s="187" t="s">
        <v>381</v>
      </c>
      <c r="H324" s="188">
        <v>74.25</v>
      </c>
      <c r="I324" s="189"/>
      <c r="L324" s="185"/>
      <c r="M324" s="190"/>
      <c r="N324" s="191"/>
      <c r="O324" s="191"/>
      <c r="P324" s="191"/>
      <c r="Q324" s="191"/>
      <c r="R324" s="191"/>
      <c r="S324" s="191"/>
      <c r="T324" s="192"/>
      <c r="AT324" s="186" t="s">
        <v>133</v>
      </c>
      <c r="AU324" s="186" t="s">
        <v>81</v>
      </c>
      <c r="AV324" s="11" t="s">
        <v>81</v>
      </c>
      <c r="AW324" s="11" t="s">
        <v>35</v>
      </c>
      <c r="AX324" s="11" t="s">
        <v>71</v>
      </c>
      <c r="AY324" s="186" t="s">
        <v>120</v>
      </c>
    </row>
    <row r="325" spans="2:51" s="11" customFormat="1">
      <c r="B325" s="185"/>
      <c r="D325" s="180" t="s">
        <v>133</v>
      </c>
      <c r="E325" s="186" t="s">
        <v>5</v>
      </c>
      <c r="F325" s="187" t="s">
        <v>382</v>
      </c>
      <c r="H325" s="188">
        <v>56.1</v>
      </c>
      <c r="I325" s="189"/>
      <c r="L325" s="185"/>
      <c r="M325" s="190"/>
      <c r="N325" s="191"/>
      <c r="O325" s="191"/>
      <c r="P325" s="191"/>
      <c r="Q325" s="191"/>
      <c r="R325" s="191"/>
      <c r="S325" s="191"/>
      <c r="T325" s="192"/>
      <c r="AT325" s="186" t="s">
        <v>133</v>
      </c>
      <c r="AU325" s="186" t="s">
        <v>81</v>
      </c>
      <c r="AV325" s="11" t="s">
        <v>81</v>
      </c>
      <c r="AW325" s="11" t="s">
        <v>35</v>
      </c>
      <c r="AX325" s="11" t="s">
        <v>71</v>
      </c>
      <c r="AY325" s="186" t="s">
        <v>120</v>
      </c>
    </row>
    <row r="326" spans="2:51" s="11" customFormat="1">
      <c r="B326" s="185"/>
      <c r="D326" s="180" t="s">
        <v>133</v>
      </c>
      <c r="E326" s="186" t="s">
        <v>5</v>
      </c>
      <c r="F326" s="187" t="s">
        <v>290</v>
      </c>
      <c r="H326" s="188">
        <v>8.36</v>
      </c>
      <c r="I326" s="189"/>
      <c r="L326" s="185"/>
      <c r="M326" s="190"/>
      <c r="N326" s="191"/>
      <c r="O326" s="191"/>
      <c r="P326" s="191"/>
      <c r="Q326" s="191"/>
      <c r="R326" s="191"/>
      <c r="S326" s="191"/>
      <c r="T326" s="192"/>
      <c r="AT326" s="186" t="s">
        <v>133</v>
      </c>
      <c r="AU326" s="186" t="s">
        <v>81</v>
      </c>
      <c r="AV326" s="11" t="s">
        <v>81</v>
      </c>
      <c r="AW326" s="11" t="s">
        <v>35</v>
      </c>
      <c r="AX326" s="11" t="s">
        <v>71</v>
      </c>
      <c r="AY326" s="186" t="s">
        <v>120</v>
      </c>
    </row>
    <row r="327" spans="2:51" s="11" customFormat="1">
      <c r="B327" s="185"/>
      <c r="D327" s="180" t="s">
        <v>133</v>
      </c>
      <c r="E327" s="186" t="s">
        <v>5</v>
      </c>
      <c r="F327" s="187" t="s">
        <v>291</v>
      </c>
      <c r="H327" s="188">
        <v>7.92</v>
      </c>
      <c r="I327" s="189"/>
      <c r="L327" s="185"/>
      <c r="M327" s="190"/>
      <c r="N327" s="191"/>
      <c r="O327" s="191"/>
      <c r="P327" s="191"/>
      <c r="Q327" s="191"/>
      <c r="R327" s="191"/>
      <c r="S327" s="191"/>
      <c r="T327" s="192"/>
      <c r="AT327" s="186" t="s">
        <v>133</v>
      </c>
      <c r="AU327" s="186" t="s">
        <v>81</v>
      </c>
      <c r="AV327" s="11" t="s">
        <v>81</v>
      </c>
      <c r="AW327" s="11" t="s">
        <v>35</v>
      </c>
      <c r="AX327" s="11" t="s">
        <v>71</v>
      </c>
      <c r="AY327" s="186" t="s">
        <v>120</v>
      </c>
    </row>
    <row r="328" spans="2:51" s="11" customFormat="1">
      <c r="B328" s="185"/>
      <c r="D328" s="180" t="s">
        <v>133</v>
      </c>
      <c r="E328" s="186" t="s">
        <v>5</v>
      </c>
      <c r="F328" s="187" t="s">
        <v>292</v>
      </c>
      <c r="H328" s="188">
        <v>94.38</v>
      </c>
      <c r="I328" s="189"/>
      <c r="L328" s="185"/>
      <c r="M328" s="190"/>
      <c r="N328" s="191"/>
      <c r="O328" s="191"/>
      <c r="P328" s="191"/>
      <c r="Q328" s="191"/>
      <c r="R328" s="191"/>
      <c r="S328" s="191"/>
      <c r="T328" s="192"/>
      <c r="AT328" s="186" t="s">
        <v>133</v>
      </c>
      <c r="AU328" s="186" t="s">
        <v>81</v>
      </c>
      <c r="AV328" s="11" t="s">
        <v>81</v>
      </c>
      <c r="AW328" s="11" t="s">
        <v>35</v>
      </c>
      <c r="AX328" s="11" t="s">
        <v>71</v>
      </c>
      <c r="AY328" s="186" t="s">
        <v>120</v>
      </c>
    </row>
    <row r="329" spans="2:51" s="11" customFormat="1">
      <c r="B329" s="185"/>
      <c r="D329" s="180" t="s">
        <v>133</v>
      </c>
      <c r="E329" s="186" t="s">
        <v>5</v>
      </c>
      <c r="F329" s="187" t="s">
        <v>293</v>
      </c>
      <c r="H329" s="188">
        <v>33</v>
      </c>
      <c r="I329" s="189"/>
      <c r="L329" s="185"/>
      <c r="M329" s="190"/>
      <c r="N329" s="191"/>
      <c r="O329" s="191"/>
      <c r="P329" s="191"/>
      <c r="Q329" s="191"/>
      <c r="R329" s="191"/>
      <c r="S329" s="191"/>
      <c r="T329" s="192"/>
      <c r="AT329" s="186" t="s">
        <v>133</v>
      </c>
      <c r="AU329" s="186" t="s">
        <v>81</v>
      </c>
      <c r="AV329" s="11" t="s">
        <v>81</v>
      </c>
      <c r="AW329" s="11" t="s">
        <v>35</v>
      </c>
      <c r="AX329" s="11" t="s">
        <v>71</v>
      </c>
      <c r="AY329" s="186" t="s">
        <v>120</v>
      </c>
    </row>
    <row r="330" spans="2:51" s="11" customFormat="1">
      <c r="B330" s="185"/>
      <c r="D330" s="180" t="s">
        <v>133</v>
      </c>
      <c r="E330" s="186" t="s">
        <v>5</v>
      </c>
      <c r="F330" s="187" t="s">
        <v>294</v>
      </c>
      <c r="H330" s="188">
        <v>104.5</v>
      </c>
      <c r="I330" s="189"/>
      <c r="L330" s="185"/>
      <c r="M330" s="190"/>
      <c r="N330" s="191"/>
      <c r="O330" s="191"/>
      <c r="P330" s="191"/>
      <c r="Q330" s="191"/>
      <c r="R330" s="191"/>
      <c r="S330" s="191"/>
      <c r="T330" s="192"/>
      <c r="AT330" s="186" t="s">
        <v>133</v>
      </c>
      <c r="AU330" s="186" t="s">
        <v>81</v>
      </c>
      <c r="AV330" s="11" t="s">
        <v>81</v>
      </c>
      <c r="AW330" s="11" t="s">
        <v>35</v>
      </c>
      <c r="AX330" s="11" t="s">
        <v>71</v>
      </c>
      <c r="AY330" s="186" t="s">
        <v>120</v>
      </c>
    </row>
    <row r="331" spans="2:51" s="11" customFormat="1">
      <c r="B331" s="185"/>
      <c r="D331" s="180" t="s">
        <v>133</v>
      </c>
      <c r="E331" s="186" t="s">
        <v>5</v>
      </c>
      <c r="F331" s="187" t="s">
        <v>383</v>
      </c>
      <c r="H331" s="188">
        <v>11</v>
      </c>
      <c r="I331" s="189"/>
      <c r="L331" s="185"/>
      <c r="M331" s="190"/>
      <c r="N331" s="191"/>
      <c r="O331" s="191"/>
      <c r="P331" s="191"/>
      <c r="Q331" s="191"/>
      <c r="R331" s="191"/>
      <c r="S331" s="191"/>
      <c r="T331" s="192"/>
      <c r="AT331" s="186" t="s">
        <v>133</v>
      </c>
      <c r="AU331" s="186" t="s">
        <v>81</v>
      </c>
      <c r="AV331" s="11" t="s">
        <v>81</v>
      </c>
      <c r="AW331" s="11" t="s">
        <v>35</v>
      </c>
      <c r="AX331" s="11" t="s">
        <v>71</v>
      </c>
      <c r="AY331" s="186" t="s">
        <v>120</v>
      </c>
    </row>
    <row r="332" spans="2:51" s="11" customFormat="1">
      <c r="B332" s="185"/>
      <c r="D332" s="180" t="s">
        <v>133</v>
      </c>
      <c r="E332" s="186" t="s">
        <v>5</v>
      </c>
      <c r="F332" s="187" t="s">
        <v>296</v>
      </c>
      <c r="H332" s="188">
        <v>13.2</v>
      </c>
      <c r="I332" s="189"/>
      <c r="L332" s="185"/>
      <c r="M332" s="190"/>
      <c r="N332" s="191"/>
      <c r="O332" s="191"/>
      <c r="P332" s="191"/>
      <c r="Q332" s="191"/>
      <c r="R332" s="191"/>
      <c r="S332" s="191"/>
      <c r="T332" s="192"/>
      <c r="AT332" s="186" t="s">
        <v>133</v>
      </c>
      <c r="AU332" s="186" t="s">
        <v>81</v>
      </c>
      <c r="AV332" s="11" t="s">
        <v>81</v>
      </c>
      <c r="AW332" s="11" t="s">
        <v>35</v>
      </c>
      <c r="AX332" s="11" t="s">
        <v>71</v>
      </c>
      <c r="AY332" s="186" t="s">
        <v>120</v>
      </c>
    </row>
    <row r="333" spans="2:51" s="11" customFormat="1">
      <c r="B333" s="185"/>
      <c r="D333" s="180" t="s">
        <v>133</v>
      </c>
      <c r="E333" s="186" t="s">
        <v>5</v>
      </c>
      <c r="F333" s="187" t="s">
        <v>297</v>
      </c>
      <c r="H333" s="188">
        <v>35.200000000000003</v>
      </c>
      <c r="I333" s="189"/>
      <c r="L333" s="185"/>
      <c r="M333" s="190"/>
      <c r="N333" s="191"/>
      <c r="O333" s="191"/>
      <c r="P333" s="191"/>
      <c r="Q333" s="191"/>
      <c r="R333" s="191"/>
      <c r="S333" s="191"/>
      <c r="T333" s="192"/>
      <c r="AT333" s="186" t="s">
        <v>133</v>
      </c>
      <c r="AU333" s="186" t="s">
        <v>81</v>
      </c>
      <c r="AV333" s="11" t="s">
        <v>81</v>
      </c>
      <c r="AW333" s="11" t="s">
        <v>35</v>
      </c>
      <c r="AX333" s="11" t="s">
        <v>71</v>
      </c>
      <c r="AY333" s="186" t="s">
        <v>120</v>
      </c>
    </row>
    <row r="334" spans="2:51" s="11" customFormat="1">
      <c r="B334" s="185"/>
      <c r="D334" s="180" t="s">
        <v>133</v>
      </c>
      <c r="E334" s="186" t="s">
        <v>5</v>
      </c>
      <c r="F334" s="187" t="s">
        <v>298</v>
      </c>
      <c r="H334" s="188">
        <v>8.25</v>
      </c>
      <c r="I334" s="189"/>
      <c r="L334" s="185"/>
      <c r="M334" s="190"/>
      <c r="N334" s="191"/>
      <c r="O334" s="191"/>
      <c r="P334" s="191"/>
      <c r="Q334" s="191"/>
      <c r="R334" s="191"/>
      <c r="S334" s="191"/>
      <c r="T334" s="192"/>
      <c r="AT334" s="186" t="s">
        <v>133</v>
      </c>
      <c r="AU334" s="186" t="s">
        <v>81</v>
      </c>
      <c r="AV334" s="11" t="s">
        <v>81</v>
      </c>
      <c r="AW334" s="11" t="s">
        <v>35</v>
      </c>
      <c r="AX334" s="11" t="s">
        <v>71</v>
      </c>
      <c r="AY334" s="186" t="s">
        <v>120</v>
      </c>
    </row>
    <row r="335" spans="2:51" s="11" customFormat="1">
      <c r="B335" s="185"/>
      <c r="D335" s="180" t="s">
        <v>133</v>
      </c>
      <c r="E335" s="186" t="s">
        <v>5</v>
      </c>
      <c r="F335" s="187" t="s">
        <v>384</v>
      </c>
      <c r="H335" s="188">
        <v>184</v>
      </c>
      <c r="I335" s="189"/>
      <c r="L335" s="185"/>
      <c r="M335" s="190"/>
      <c r="N335" s="191"/>
      <c r="O335" s="191"/>
      <c r="P335" s="191"/>
      <c r="Q335" s="191"/>
      <c r="R335" s="191"/>
      <c r="S335" s="191"/>
      <c r="T335" s="192"/>
      <c r="AT335" s="186" t="s">
        <v>133</v>
      </c>
      <c r="AU335" s="186" t="s">
        <v>81</v>
      </c>
      <c r="AV335" s="11" t="s">
        <v>81</v>
      </c>
      <c r="AW335" s="11" t="s">
        <v>35</v>
      </c>
      <c r="AX335" s="11" t="s">
        <v>71</v>
      </c>
      <c r="AY335" s="186" t="s">
        <v>120</v>
      </c>
    </row>
    <row r="336" spans="2:51" s="12" customFormat="1">
      <c r="B336" s="193"/>
      <c r="D336" s="180" t="s">
        <v>133</v>
      </c>
      <c r="E336" s="194" t="s">
        <v>5</v>
      </c>
      <c r="F336" s="195" t="s">
        <v>135</v>
      </c>
      <c r="H336" s="196">
        <v>1304.598</v>
      </c>
      <c r="I336" s="197"/>
      <c r="L336" s="193"/>
      <c r="M336" s="198"/>
      <c r="N336" s="199"/>
      <c r="O336" s="199"/>
      <c r="P336" s="199"/>
      <c r="Q336" s="199"/>
      <c r="R336" s="199"/>
      <c r="S336" s="199"/>
      <c r="T336" s="200"/>
      <c r="AT336" s="194" t="s">
        <v>133</v>
      </c>
      <c r="AU336" s="194" t="s">
        <v>81</v>
      </c>
      <c r="AV336" s="12" t="s">
        <v>127</v>
      </c>
      <c r="AW336" s="12" t="s">
        <v>35</v>
      </c>
      <c r="AX336" s="12" t="s">
        <v>79</v>
      </c>
      <c r="AY336" s="194" t="s">
        <v>120</v>
      </c>
    </row>
    <row r="337" spans="2:65" s="1" customFormat="1" ht="16.5" customHeight="1">
      <c r="B337" s="167"/>
      <c r="C337" s="168" t="s">
        <v>385</v>
      </c>
      <c r="D337" s="168" t="s">
        <v>122</v>
      </c>
      <c r="E337" s="169" t="s">
        <v>386</v>
      </c>
      <c r="F337" s="170" t="s">
        <v>387</v>
      </c>
      <c r="G337" s="171" t="s">
        <v>246</v>
      </c>
      <c r="H337" s="172">
        <v>162.72900000000001</v>
      </c>
      <c r="I337" s="173"/>
      <c r="J337" s="174">
        <f>ROUND(I337*H337,2)</f>
        <v>0</v>
      </c>
      <c r="K337" s="170" t="s">
        <v>126</v>
      </c>
      <c r="L337" s="39"/>
      <c r="M337" s="175" t="s">
        <v>5</v>
      </c>
      <c r="N337" s="176" t="s">
        <v>42</v>
      </c>
      <c r="O337" s="40"/>
      <c r="P337" s="177">
        <f>O337*H337</f>
        <v>0</v>
      </c>
      <c r="Q337" s="177">
        <v>0</v>
      </c>
      <c r="R337" s="177">
        <f>Q337*H337</f>
        <v>0</v>
      </c>
      <c r="S337" s="177">
        <v>0</v>
      </c>
      <c r="T337" s="178">
        <f>S337*H337</f>
        <v>0</v>
      </c>
      <c r="AR337" s="22" t="s">
        <v>127</v>
      </c>
      <c r="AT337" s="22" t="s">
        <v>122</v>
      </c>
      <c r="AU337" s="22" t="s">
        <v>81</v>
      </c>
      <c r="AY337" s="22" t="s">
        <v>120</v>
      </c>
      <c r="BE337" s="179">
        <f>IF(N337="základní",J337,0)</f>
        <v>0</v>
      </c>
      <c r="BF337" s="179">
        <f>IF(N337="snížená",J337,0)</f>
        <v>0</v>
      </c>
      <c r="BG337" s="179">
        <f>IF(N337="zákl. přenesená",J337,0)</f>
        <v>0</v>
      </c>
      <c r="BH337" s="179">
        <f>IF(N337="sníž. přenesená",J337,0)</f>
        <v>0</v>
      </c>
      <c r="BI337" s="179">
        <f>IF(N337="nulová",J337,0)</f>
        <v>0</v>
      </c>
      <c r="BJ337" s="22" t="s">
        <v>79</v>
      </c>
      <c r="BK337" s="179">
        <f>ROUND(I337*H337,2)</f>
        <v>0</v>
      </c>
      <c r="BL337" s="22" t="s">
        <v>127</v>
      </c>
      <c r="BM337" s="22" t="s">
        <v>388</v>
      </c>
    </row>
    <row r="338" spans="2:65" s="1" customFormat="1" ht="40.5">
      <c r="B338" s="39"/>
      <c r="D338" s="180" t="s">
        <v>129</v>
      </c>
      <c r="F338" s="181" t="s">
        <v>389</v>
      </c>
      <c r="I338" s="182"/>
      <c r="L338" s="39"/>
      <c r="M338" s="183"/>
      <c r="N338" s="40"/>
      <c r="O338" s="40"/>
      <c r="P338" s="40"/>
      <c r="Q338" s="40"/>
      <c r="R338" s="40"/>
      <c r="S338" s="40"/>
      <c r="T338" s="68"/>
      <c r="AT338" s="22" t="s">
        <v>129</v>
      </c>
      <c r="AU338" s="22" t="s">
        <v>81</v>
      </c>
    </row>
    <row r="339" spans="2:65" s="11" customFormat="1">
      <c r="B339" s="185"/>
      <c r="D339" s="180" t="s">
        <v>133</v>
      </c>
      <c r="E339" s="186" t="s">
        <v>5</v>
      </c>
      <c r="F339" s="187" t="s">
        <v>390</v>
      </c>
      <c r="H339" s="188">
        <v>18.326000000000001</v>
      </c>
      <c r="I339" s="189"/>
      <c r="L339" s="185"/>
      <c r="M339" s="190"/>
      <c r="N339" s="191"/>
      <c r="O339" s="191"/>
      <c r="P339" s="191"/>
      <c r="Q339" s="191"/>
      <c r="R339" s="191"/>
      <c r="S339" s="191"/>
      <c r="T339" s="192"/>
      <c r="AT339" s="186" t="s">
        <v>133</v>
      </c>
      <c r="AU339" s="186" t="s">
        <v>81</v>
      </c>
      <c r="AV339" s="11" t="s">
        <v>81</v>
      </c>
      <c r="AW339" s="11" t="s">
        <v>35</v>
      </c>
      <c r="AX339" s="11" t="s">
        <v>71</v>
      </c>
      <c r="AY339" s="186" t="s">
        <v>120</v>
      </c>
    </row>
    <row r="340" spans="2:65" s="11" customFormat="1">
      <c r="B340" s="185"/>
      <c r="D340" s="180" t="s">
        <v>133</v>
      </c>
      <c r="E340" s="186" t="s">
        <v>5</v>
      </c>
      <c r="F340" s="187" t="s">
        <v>391</v>
      </c>
      <c r="H340" s="188">
        <v>14.696</v>
      </c>
      <c r="I340" s="189"/>
      <c r="L340" s="185"/>
      <c r="M340" s="190"/>
      <c r="N340" s="191"/>
      <c r="O340" s="191"/>
      <c r="P340" s="191"/>
      <c r="Q340" s="191"/>
      <c r="R340" s="191"/>
      <c r="S340" s="191"/>
      <c r="T340" s="192"/>
      <c r="AT340" s="186" t="s">
        <v>133</v>
      </c>
      <c r="AU340" s="186" t="s">
        <v>81</v>
      </c>
      <c r="AV340" s="11" t="s">
        <v>81</v>
      </c>
      <c r="AW340" s="11" t="s">
        <v>35</v>
      </c>
      <c r="AX340" s="11" t="s">
        <v>71</v>
      </c>
      <c r="AY340" s="186" t="s">
        <v>120</v>
      </c>
    </row>
    <row r="341" spans="2:65" s="11" customFormat="1">
      <c r="B341" s="185"/>
      <c r="D341" s="180" t="s">
        <v>133</v>
      </c>
      <c r="E341" s="186" t="s">
        <v>5</v>
      </c>
      <c r="F341" s="187" t="s">
        <v>392</v>
      </c>
      <c r="H341" s="188">
        <v>3.597</v>
      </c>
      <c r="I341" s="189"/>
      <c r="L341" s="185"/>
      <c r="M341" s="190"/>
      <c r="N341" s="191"/>
      <c r="O341" s="191"/>
      <c r="P341" s="191"/>
      <c r="Q341" s="191"/>
      <c r="R341" s="191"/>
      <c r="S341" s="191"/>
      <c r="T341" s="192"/>
      <c r="AT341" s="186" t="s">
        <v>133</v>
      </c>
      <c r="AU341" s="186" t="s">
        <v>81</v>
      </c>
      <c r="AV341" s="11" t="s">
        <v>81</v>
      </c>
      <c r="AW341" s="11" t="s">
        <v>35</v>
      </c>
      <c r="AX341" s="11" t="s">
        <v>71</v>
      </c>
      <c r="AY341" s="186" t="s">
        <v>120</v>
      </c>
    </row>
    <row r="342" spans="2:65" s="11" customFormat="1">
      <c r="B342" s="185"/>
      <c r="D342" s="180" t="s">
        <v>133</v>
      </c>
      <c r="E342" s="186" t="s">
        <v>5</v>
      </c>
      <c r="F342" s="187" t="s">
        <v>393</v>
      </c>
      <c r="H342" s="188">
        <v>5.0819999999999999</v>
      </c>
      <c r="I342" s="189"/>
      <c r="L342" s="185"/>
      <c r="M342" s="190"/>
      <c r="N342" s="191"/>
      <c r="O342" s="191"/>
      <c r="P342" s="191"/>
      <c r="Q342" s="191"/>
      <c r="R342" s="191"/>
      <c r="S342" s="191"/>
      <c r="T342" s="192"/>
      <c r="AT342" s="186" t="s">
        <v>133</v>
      </c>
      <c r="AU342" s="186" t="s">
        <v>81</v>
      </c>
      <c r="AV342" s="11" t="s">
        <v>81</v>
      </c>
      <c r="AW342" s="11" t="s">
        <v>35</v>
      </c>
      <c r="AX342" s="11" t="s">
        <v>71</v>
      </c>
      <c r="AY342" s="186" t="s">
        <v>120</v>
      </c>
    </row>
    <row r="343" spans="2:65" s="11" customFormat="1">
      <c r="B343" s="185"/>
      <c r="D343" s="180" t="s">
        <v>133</v>
      </c>
      <c r="E343" s="186" t="s">
        <v>5</v>
      </c>
      <c r="F343" s="187" t="s">
        <v>394</v>
      </c>
      <c r="H343" s="188">
        <v>2.948</v>
      </c>
      <c r="I343" s="189"/>
      <c r="L343" s="185"/>
      <c r="M343" s="190"/>
      <c r="N343" s="191"/>
      <c r="O343" s="191"/>
      <c r="P343" s="191"/>
      <c r="Q343" s="191"/>
      <c r="R343" s="191"/>
      <c r="S343" s="191"/>
      <c r="T343" s="192"/>
      <c r="AT343" s="186" t="s">
        <v>133</v>
      </c>
      <c r="AU343" s="186" t="s">
        <v>81</v>
      </c>
      <c r="AV343" s="11" t="s">
        <v>81</v>
      </c>
      <c r="AW343" s="11" t="s">
        <v>35</v>
      </c>
      <c r="AX343" s="11" t="s">
        <v>71</v>
      </c>
      <c r="AY343" s="186" t="s">
        <v>120</v>
      </c>
    </row>
    <row r="344" spans="2:65" s="11" customFormat="1">
      <c r="B344" s="185"/>
      <c r="D344" s="180" t="s">
        <v>133</v>
      </c>
      <c r="E344" s="186" t="s">
        <v>5</v>
      </c>
      <c r="F344" s="187" t="s">
        <v>395</v>
      </c>
      <c r="H344" s="188">
        <v>3.9820000000000002</v>
      </c>
      <c r="I344" s="189"/>
      <c r="L344" s="185"/>
      <c r="M344" s="190"/>
      <c r="N344" s="191"/>
      <c r="O344" s="191"/>
      <c r="P344" s="191"/>
      <c r="Q344" s="191"/>
      <c r="R344" s="191"/>
      <c r="S344" s="191"/>
      <c r="T344" s="192"/>
      <c r="AT344" s="186" t="s">
        <v>133</v>
      </c>
      <c r="AU344" s="186" t="s">
        <v>81</v>
      </c>
      <c r="AV344" s="11" t="s">
        <v>81</v>
      </c>
      <c r="AW344" s="11" t="s">
        <v>35</v>
      </c>
      <c r="AX344" s="11" t="s">
        <v>71</v>
      </c>
      <c r="AY344" s="186" t="s">
        <v>120</v>
      </c>
    </row>
    <row r="345" spans="2:65" s="11" customFormat="1">
      <c r="B345" s="185"/>
      <c r="D345" s="180" t="s">
        <v>133</v>
      </c>
      <c r="E345" s="186" t="s">
        <v>5</v>
      </c>
      <c r="F345" s="187" t="s">
        <v>396</v>
      </c>
      <c r="H345" s="188">
        <v>8.91</v>
      </c>
      <c r="I345" s="189"/>
      <c r="L345" s="185"/>
      <c r="M345" s="190"/>
      <c r="N345" s="191"/>
      <c r="O345" s="191"/>
      <c r="P345" s="191"/>
      <c r="Q345" s="191"/>
      <c r="R345" s="191"/>
      <c r="S345" s="191"/>
      <c r="T345" s="192"/>
      <c r="AT345" s="186" t="s">
        <v>133</v>
      </c>
      <c r="AU345" s="186" t="s">
        <v>81</v>
      </c>
      <c r="AV345" s="11" t="s">
        <v>81</v>
      </c>
      <c r="AW345" s="11" t="s">
        <v>35</v>
      </c>
      <c r="AX345" s="11" t="s">
        <v>71</v>
      </c>
      <c r="AY345" s="186" t="s">
        <v>120</v>
      </c>
    </row>
    <row r="346" spans="2:65" s="11" customFormat="1">
      <c r="B346" s="185"/>
      <c r="D346" s="180" t="s">
        <v>133</v>
      </c>
      <c r="E346" s="186" t="s">
        <v>5</v>
      </c>
      <c r="F346" s="187" t="s">
        <v>397</v>
      </c>
      <c r="H346" s="188">
        <v>4.4880000000000004</v>
      </c>
      <c r="I346" s="189"/>
      <c r="L346" s="185"/>
      <c r="M346" s="190"/>
      <c r="N346" s="191"/>
      <c r="O346" s="191"/>
      <c r="P346" s="191"/>
      <c r="Q346" s="191"/>
      <c r="R346" s="191"/>
      <c r="S346" s="191"/>
      <c r="T346" s="192"/>
      <c r="AT346" s="186" t="s">
        <v>133</v>
      </c>
      <c r="AU346" s="186" t="s">
        <v>81</v>
      </c>
      <c r="AV346" s="11" t="s">
        <v>81</v>
      </c>
      <c r="AW346" s="11" t="s">
        <v>35</v>
      </c>
      <c r="AX346" s="11" t="s">
        <v>71</v>
      </c>
      <c r="AY346" s="186" t="s">
        <v>120</v>
      </c>
    </row>
    <row r="347" spans="2:65" s="11" customFormat="1">
      <c r="B347" s="185"/>
      <c r="D347" s="180" t="s">
        <v>133</v>
      </c>
      <c r="E347" s="186" t="s">
        <v>5</v>
      </c>
      <c r="F347" s="187" t="s">
        <v>398</v>
      </c>
      <c r="H347" s="188">
        <v>0.88</v>
      </c>
      <c r="I347" s="189"/>
      <c r="L347" s="185"/>
      <c r="M347" s="190"/>
      <c r="N347" s="191"/>
      <c r="O347" s="191"/>
      <c r="P347" s="191"/>
      <c r="Q347" s="191"/>
      <c r="R347" s="191"/>
      <c r="S347" s="191"/>
      <c r="T347" s="192"/>
      <c r="AT347" s="186" t="s">
        <v>133</v>
      </c>
      <c r="AU347" s="186" t="s">
        <v>81</v>
      </c>
      <c r="AV347" s="11" t="s">
        <v>81</v>
      </c>
      <c r="AW347" s="11" t="s">
        <v>35</v>
      </c>
      <c r="AX347" s="11" t="s">
        <v>71</v>
      </c>
      <c r="AY347" s="186" t="s">
        <v>120</v>
      </c>
    </row>
    <row r="348" spans="2:65" s="11" customFormat="1">
      <c r="B348" s="185"/>
      <c r="D348" s="180" t="s">
        <v>133</v>
      </c>
      <c r="E348" s="186" t="s">
        <v>5</v>
      </c>
      <c r="F348" s="187" t="s">
        <v>399</v>
      </c>
      <c r="H348" s="188">
        <v>99.82</v>
      </c>
      <c r="I348" s="189"/>
      <c r="L348" s="185"/>
      <c r="M348" s="190"/>
      <c r="N348" s="191"/>
      <c r="O348" s="191"/>
      <c r="P348" s="191"/>
      <c r="Q348" s="191"/>
      <c r="R348" s="191"/>
      <c r="S348" s="191"/>
      <c r="T348" s="192"/>
      <c r="AT348" s="186" t="s">
        <v>133</v>
      </c>
      <c r="AU348" s="186" t="s">
        <v>81</v>
      </c>
      <c r="AV348" s="11" t="s">
        <v>81</v>
      </c>
      <c r="AW348" s="11" t="s">
        <v>35</v>
      </c>
      <c r="AX348" s="11" t="s">
        <v>71</v>
      </c>
      <c r="AY348" s="186" t="s">
        <v>120</v>
      </c>
    </row>
    <row r="349" spans="2:65" s="12" customFormat="1">
      <c r="B349" s="193"/>
      <c r="D349" s="180" t="s">
        <v>133</v>
      </c>
      <c r="E349" s="194" t="s">
        <v>5</v>
      </c>
      <c r="F349" s="195" t="s">
        <v>135</v>
      </c>
      <c r="H349" s="196">
        <v>162.72900000000001</v>
      </c>
      <c r="I349" s="197"/>
      <c r="L349" s="193"/>
      <c r="M349" s="198"/>
      <c r="N349" s="199"/>
      <c r="O349" s="199"/>
      <c r="P349" s="199"/>
      <c r="Q349" s="199"/>
      <c r="R349" s="199"/>
      <c r="S349" s="199"/>
      <c r="T349" s="200"/>
      <c r="AT349" s="194" t="s">
        <v>133</v>
      </c>
      <c r="AU349" s="194" t="s">
        <v>81</v>
      </c>
      <c r="AV349" s="12" t="s">
        <v>127</v>
      </c>
      <c r="AW349" s="12" t="s">
        <v>35</v>
      </c>
      <c r="AX349" s="12" t="s">
        <v>79</v>
      </c>
      <c r="AY349" s="194" t="s">
        <v>120</v>
      </c>
    </row>
    <row r="350" spans="2:65" s="1" customFormat="1" ht="16.5" customHeight="1">
      <c r="B350" s="167"/>
      <c r="C350" s="168" t="s">
        <v>400</v>
      </c>
      <c r="D350" s="168" t="s">
        <v>122</v>
      </c>
      <c r="E350" s="169" t="s">
        <v>401</v>
      </c>
      <c r="F350" s="170" t="s">
        <v>402</v>
      </c>
      <c r="G350" s="171" t="s">
        <v>125</v>
      </c>
      <c r="H350" s="172">
        <v>5</v>
      </c>
      <c r="I350" s="173"/>
      <c r="J350" s="174">
        <f>ROUND(I350*H350,2)</f>
        <v>0</v>
      </c>
      <c r="K350" s="170" t="s">
        <v>126</v>
      </c>
      <c r="L350" s="39"/>
      <c r="M350" s="175" t="s">
        <v>5</v>
      </c>
      <c r="N350" s="176" t="s">
        <v>42</v>
      </c>
      <c r="O350" s="40"/>
      <c r="P350" s="177">
        <f>O350*H350</f>
        <v>0</v>
      </c>
      <c r="Q350" s="177">
        <v>0</v>
      </c>
      <c r="R350" s="177">
        <f>Q350*H350</f>
        <v>0</v>
      </c>
      <c r="S350" s="177">
        <v>0</v>
      </c>
      <c r="T350" s="178">
        <f>S350*H350</f>
        <v>0</v>
      </c>
      <c r="AR350" s="22" t="s">
        <v>127</v>
      </c>
      <c r="AT350" s="22" t="s">
        <v>122</v>
      </c>
      <c r="AU350" s="22" t="s">
        <v>81</v>
      </c>
      <c r="AY350" s="22" t="s">
        <v>120</v>
      </c>
      <c r="BE350" s="179">
        <f>IF(N350="základní",J350,0)</f>
        <v>0</v>
      </c>
      <c r="BF350" s="179">
        <f>IF(N350="snížená",J350,0)</f>
        <v>0</v>
      </c>
      <c r="BG350" s="179">
        <f>IF(N350="zákl. přenesená",J350,0)</f>
        <v>0</v>
      </c>
      <c r="BH350" s="179">
        <f>IF(N350="sníž. přenesená",J350,0)</f>
        <v>0</v>
      </c>
      <c r="BI350" s="179">
        <f>IF(N350="nulová",J350,0)</f>
        <v>0</v>
      </c>
      <c r="BJ350" s="22" t="s">
        <v>79</v>
      </c>
      <c r="BK350" s="179">
        <f>ROUND(I350*H350,2)</f>
        <v>0</v>
      </c>
      <c r="BL350" s="22" t="s">
        <v>127</v>
      </c>
      <c r="BM350" s="22" t="s">
        <v>403</v>
      </c>
    </row>
    <row r="351" spans="2:65" s="1" customFormat="1" ht="27">
      <c r="B351" s="39"/>
      <c r="D351" s="180" t="s">
        <v>129</v>
      </c>
      <c r="F351" s="181" t="s">
        <v>404</v>
      </c>
      <c r="I351" s="182"/>
      <c r="L351" s="39"/>
      <c r="M351" s="183"/>
      <c r="N351" s="40"/>
      <c r="O351" s="40"/>
      <c r="P351" s="40"/>
      <c r="Q351" s="40"/>
      <c r="R351" s="40"/>
      <c r="S351" s="40"/>
      <c r="T351" s="68"/>
      <c r="AT351" s="22" t="s">
        <v>129</v>
      </c>
      <c r="AU351" s="22" t="s">
        <v>81</v>
      </c>
    </row>
    <row r="352" spans="2:65" s="11" customFormat="1">
      <c r="B352" s="185"/>
      <c r="D352" s="180" t="s">
        <v>133</v>
      </c>
      <c r="E352" s="186" t="s">
        <v>5</v>
      </c>
      <c r="F352" s="187" t="s">
        <v>405</v>
      </c>
      <c r="H352" s="188">
        <v>5</v>
      </c>
      <c r="I352" s="189"/>
      <c r="L352" s="185"/>
      <c r="M352" s="190"/>
      <c r="N352" s="191"/>
      <c r="O352" s="191"/>
      <c r="P352" s="191"/>
      <c r="Q352" s="191"/>
      <c r="R352" s="191"/>
      <c r="S352" s="191"/>
      <c r="T352" s="192"/>
      <c r="AT352" s="186" t="s">
        <v>133</v>
      </c>
      <c r="AU352" s="186" t="s">
        <v>81</v>
      </c>
      <c r="AV352" s="11" t="s">
        <v>81</v>
      </c>
      <c r="AW352" s="11" t="s">
        <v>35</v>
      </c>
      <c r="AX352" s="11" t="s">
        <v>71</v>
      </c>
      <c r="AY352" s="186" t="s">
        <v>120</v>
      </c>
    </row>
    <row r="353" spans="2:65" s="12" customFormat="1">
      <c r="B353" s="193"/>
      <c r="D353" s="180" t="s">
        <v>133</v>
      </c>
      <c r="E353" s="194" t="s">
        <v>5</v>
      </c>
      <c r="F353" s="195" t="s">
        <v>135</v>
      </c>
      <c r="H353" s="196">
        <v>5</v>
      </c>
      <c r="I353" s="197"/>
      <c r="L353" s="193"/>
      <c r="M353" s="198"/>
      <c r="N353" s="199"/>
      <c r="O353" s="199"/>
      <c r="P353" s="199"/>
      <c r="Q353" s="199"/>
      <c r="R353" s="199"/>
      <c r="S353" s="199"/>
      <c r="T353" s="200"/>
      <c r="AT353" s="194" t="s">
        <v>133</v>
      </c>
      <c r="AU353" s="194" t="s">
        <v>81</v>
      </c>
      <c r="AV353" s="12" t="s">
        <v>127</v>
      </c>
      <c r="AW353" s="12" t="s">
        <v>35</v>
      </c>
      <c r="AX353" s="12" t="s">
        <v>79</v>
      </c>
      <c r="AY353" s="194" t="s">
        <v>120</v>
      </c>
    </row>
    <row r="354" spans="2:65" s="1" customFormat="1" ht="25.5" customHeight="1">
      <c r="B354" s="167"/>
      <c r="C354" s="168" t="s">
        <v>406</v>
      </c>
      <c r="D354" s="168" t="s">
        <v>122</v>
      </c>
      <c r="E354" s="169" t="s">
        <v>407</v>
      </c>
      <c r="F354" s="170" t="s">
        <v>408</v>
      </c>
      <c r="G354" s="171" t="s">
        <v>125</v>
      </c>
      <c r="H354" s="172">
        <v>5</v>
      </c>
      <c r="I354" s="173"/>
      <c r="J354" s="174">
        <f>ROUND(I354*H354,2)</f>
        <v>0</v>
      </c>
      <c r="K354" s="170" t="s">
        <v>126</v>
      </c>
      <c r="L354" s="39"/>
      <c r="M354" s="175" t="s">
        <v>5</v>
      </c>
      <c r="N354" s="176" t="s">
        <v>42</v>
      </c>
      <c r="O354" s="40"/>
      <c r="P354" s="177">
        <f>O354*H354</f>
        <v>0</v>
      </c>
      <c r="Q354" s="177">
        <v>0</v>
      </c>
      <c r="R354" s="177">
        <f>Q354*H354</f>
        <v>0</v>
      </c>
      <c r="S354" s="177">
        <v>0</v>
      </c>
      <c r="T354" s="178">
        <f>S354*H354</f>
        <v>0</v>
      </c>
      <c r="AR354" s="22" t="s">
        <v>127</v>
      </c>
      <c r="AT354" s="22" t="s">
        <v>122</v>
      </c>
      <c r="AU354" s="22" t="s">
        <v>81</v>
      </c>
      <c r="AY354" s="22" t="s">
        <v>120</v>
      </c>
      <c r="BE354" s="179">
        <f>IF(N354="základní",J354,0)</f>
        <v>0</v>
      </c>
      <c r="BF354" s="179">
        <f>IF(N354="snížená",J354,0)</f>
        <v>0</v>
      </c>
      <c r="BG354" s="179">
        <f>IF(N354="zákl. přenesená",J354,0)</f>
        <v>0</v>
      </c>
      <c r="BH354" s="179">
        <f>IF(N354="sníž. přenesená",J354,0)</f>
        <v>0</v>
      </c>
      <c r="BI354" s="179">
        <f>IF(N354="nulová",J354,0)</f>
        <v>0</v>
      </c>
      <c r="BJ354" s="22" t="s">
        <v>79</v>
      </c>
      <c r="BK354" s="179">
        <f>ROUND(I354*H354,2)</f>
        <v>0</v>
      </c>
      <c r="BL354" s="22" t="s">
        <v>127</v>
      </c>
      <c r="BM354" s="22" t="s">
        <v>409</v>
      </c>
    </row>
    <row r="355" spans="2:65" s="1" customFormat="1" ht="27">
      <c r="B355" s="39"/>
      <c r="D355" s="180" t="s">
        <v>129</v>
      </c>
      <c r="F355" s="181" t="s">
        <v>410</v>
      </c>
      <c r="I355" s="182"/>
      <c r="L355" s="39"/>
      <c r="M355" s="183"/>
      <c r="N355" s="40"/>
      <c r="O355" s="40"/>
      <c r="P355" s="40"/>
      <c r="Q355" s="40"/>
      <c r="R355" s="40"/>
      <c r="S355" s="40"/>
      <c r="T355" s="68"/>
      <c r="AT355" s="22" t="s">
        <v>129</v>
      </c>
      <c r="AU355" s="22" t="s">
        <v>81</v>
      </c>
    </row>
    <row r="356" spans="2:65" s="11" customFormat="1">
      <c r="B356" s="185"/>
      <c r="D356" s="180" t="s">
        <v>133</v>
      </c>
      <c r="E356" s="186" t="s">
        <v>5</v>
      </c>
      <c r="F356" s="187" t="s">
        <v>405</v>
      </c>
      <c r="H356" s="188">
        <v>5</v>
      </c>
      <c r="I356" s="189"/>
      <c r="L356" s="185"/>
      <c r="M356" s="190"/>
      <c r="N356" s="191"/>
      <c r="O356" s="191"/>
      <c r="P356" s="191"/>
      <c r="Q356" s="191"/>
      <c r="R356" s="191"/>
      <c r="S356" s="191"/>
      <c r="T356" s="192"/>
      <c r="AT356" s="186" t="s">
        <v>133</v>
      </c>
      <c r="AU356" s="186" t="s">
        <v>81</v>
      </c>
      <c r="AV356" s="11" t="s">
        <v>81</v>
      </c>
      <c r="AW356" s="11" t="s">
        <v>35</v>
      </c>
      <c r="AX356" s="11" t="s">
        <v>71</v>
      </c>
      <c r="AY356" s="186" t="s">
        <v>120</v>
      </c>
    </row>
    <row r="357" spans="2:65" s="12" customFormat="1">
      <c r="B357" s="193"/>
      <c r="D357" s="180" t="s">
        <v>133</v>
      </c>
      <c r="E357" s="194" t="s">
        <v>5</v>
      </c>
      <c r="F357" s="195" t="s">
        <v>135</v>
      </c>
      <c r="H357" s="196">
        <v>5</v>
      </c>
      <c r="I357" s="197"/>
      <c r="L357" s="193"/>
      <c r="M357" s="198"/>
      <c r="N357" s="199"/>
      <c r="O357" s="199"/>
      <c r="P357" s="199"/>
      <c r="Q357" s="199"/>
      <c r="R357" s="199"/>
      <c r="S357" s="199"/>
      <c r="T357" s="200"/>
      <c r="AT357" s="194" t="s">
        <v>133</v>
      </c>
      <c r="AU357" s="194" t="s">
        <v>81</v>
      </c>
      <c r="AV357" s="12" t="s">
        <v>127</v>
      </c>
      <c r="AW357" s="12" t="s">
        <v>35</v>
      </c>
      <c r="AX357" s="12" t="s">
        <v>79</v>
      </c>
      <c r="AY357" s="194" t="s">
        <v>120</v>
      </c>
    </row>
    <row r="358" spans="2:65" s="1" customFormat="1" ht="16.5" customHeight="1">
      <c r="B358" s="167"/>
      <c r="C358" s="168" t="s">
        <v>411</v>
      </c>
      <c r="D358" s="168" t="s">
        <v>122</v>
      </c>
      <c r="E358" s="169" t="s">
        <v>412</v>
      </c>
      <c r="F358" s="170" t="s">
        <v>413</v>
      </c>
      <c r="G358" s="171" t="s">
        <v>246</v>
      </c>
      <c r="H358" s="172">
        <v>1140.422</v>
      </c>
      <c r="I358" s="173"/>
      <c r="J358" s="174">
        <f>ROUND(I358*H358,2)</f>
        <v>0</v>
      </c>
      <c r="K358" s="170" t="s">
        <v>126</v>
      </c>
      <c r="L358" s="39"/>
      <c r="M358" s="175" t="s">
        <v>5</v>
      </c>
      <c r="N358" s="176" t="s">
        <v>42</v>
      </c>
      <c r="O358" s="40"/>
      <c r="P358" s="177">
        <f>O358*H358</f>
        <v>0</v>
      </c>
      <c r="Q358" s="177">
        <v>0</v>
      </c>
      <c r="R358" s="177">
        <f>Q358*H358</f>
        <v>0</v>
      </c>
      <c r="S358" s="177">
        <v>0</v>
      </c>
      <c r="T358" s="178">
        <f>S358*H358</f>
        <v>0</v>
      </c>
      <c r="AR358" s="22" t="s">
        <v>127</v>
      </c>
      <c r="AT358" s="22" t="s">
        <v>122</v>
      </c>
      <c r="AU358" s="22" t="s">
        <v>81</v>
      </c>
      <c r="AY358" s="22" t="s">
        <v>120</v>
      </c>
      <c r="BE358" s="179">
        <f>IF(N358="základní",J358,0)</f>
        <v>0</v>
      </c>
      <c r="BF358" s="179">
        <f>IF(N358="snížená",J358,0)</f>
        <v>0</v>
      </c>
      <c r="BG358" s="179">
        <f>IF(N358="zákl. přenesená",J358,0)</f>
        <v>0</v>
      </c>
      <c r="BH358" s="179">
        <f>IF(N358="sníž. přenesená",J358,0)</f>
        <v>0</v>
      </c>
      <c r="BI358" s="179">
        <f>IF(N358="nulová",J358,0)</f>
        <v>0</v>
      </c>
      <c r="BJ358" s="22" t="s">
        <v>79</v>
      </c>
      <c r="BK358" s="179">
        <f>ROUND(I358*H358,2)</f>
        <v>0</v>
      </c>
      <c r="BL358" s="22" t="s">
        <v>127</v>
      </c>
      <c r="BM358" s="22" t="s">
        <v>414</v>
      </c>
    </row>
    <row r="359" spans="2:65" s="1" customFormat="1" ht="40.5">
      <c r="B359" s="39"/>
      <c r="D359" s="180" t="s">
        <v>129</v>
      </c>
      <c r="F359" s="181" t="s">
        <v>415</v>
      </c>
      <c r="I359" s="182"/>
      <c r="L359" s="39"/>
      <c r="M359" s="183"/>
      <c r="N359" s="40"/>
      <c r="O359" s="40"/>
      <c r="P359" s="40"/>
      <c r="Q359" s="40"/>
      <c r="R359" s="40"/>
      <c r="S359" s="40"/>
      <c r="T359" s="68"/>
      <c r="AT359" s="22" t="s">
        <v>129</v>
      </c>
      <c r="AU359" s="22" t="s">
        <v>81</v>
      </c>
    </row>
    <row r="360" spans="2:65" s="11" customFormat="1">
      <c r="B360" s="185"/>
      <c r="D360" s="180" t="s">
        <v>133</v>
      </c>
      <c r="E360" s="186" t="s">
        <v>5</v>
      </c>
      <c r="F360" s="187" t="s">
        <v>416</v>
      </c>
      <c r="H360" s="188">
        <v>59.29</v>
      </c>
      <c r="I360" s="189"/>
      <c r="L360" s="185"/>
      <c r="M360" s="190"/>
      <c r="N360" s="191"/>
      <c r="O360" s="191"/>
      <c r="P360" s="191"/>
      <c r="Q360" s="191"/>
      <c r="R360" s="191"/>
      <c r="S360" s="191"/>
      <c r="T360" s="192"/>
      <c r="AT360" s="186" t="s">
        <v>133</v>
      </c>
      <c r="AU360" s="186" t="s">
        <v>81</v>
      </c>
      <c r="AV360" s="11" t="s">
        <v>81</v>
      </c>
      <c r="AW360" s="11" t="s">
        <v>35</v>
      </c>
      <c r="AX360" s="11" t="s">
        <v>71</v>
      </c>
      <c r="AY360" s="186" t="s">
        <v>120</v>
      </c>
    </row>
    <row r="361" spans="2:65" s="11" customFormat="1">
      <c r="B361" s="185"/>
      <c r="D361" s="180" t="s">
        <v>133</v>
      </c>
      <c r="E361" s="186" t="s">
        <v>5</v>
      </c>
      <c r="F361" s="187" t="s">
        <v>417</v>
      </c>
      <c r="H361" s="188">
        <v>84.501999999999995</v>
      </c>
      <c r="I361" s="189"/>
      <c r="L361" s="185"/>
      <c r="M361" s="190"/>
      <c r="N361" s="191"/>
      <c r="O361" s="191"/>
      <c r="P361" s="191"/>
      <c r="Q361" s="191"/>
      <c r="R361" s="191"/>
      <c r="S361" s="191"/>
      <c r="T361" s="192"/>
      <c r="AT361" s="186" t="s">
        <v>133</v>
      </c>
      <c r="AU361" s="186" t="s">
        <v>81</v>
      </c>
      <c r="AV361" s="11" t="s">
        <v>81</v>
      </c>
      <c r="AW361" s="11" t="s">
        <v>35</v>
      </c>
      <c r="AX361" s="11" t="s">
        <v>71</v>
      </c>
      <c r="AY361" s="186" t="s">
        <v>120</v>
      </c>
    </row>
    <row r="362" spans="2:65" s="11" customFormat="1">
      <c r="B362" s="185"/>
      <c r="D362" s="180" t="s">
        <v>133</v>
      </c>
      <c r="E362" s="186" t="s">
        <v>5</v>
      </c>
      <c r="F362" s="187" t="s">
        <v>418</v>
      </c>
      <c r="H362" s="188">
        <v>27.577000000000002</v>
      </c>
      <c r="I362" s="189"/>
      <c r="L362" s="185"/>
      <c r="M362" s="190"/>
      <c r="N362" s="191"/>
      <c r="O362" s="191"/>
      <c r="P362" s="191"/>
      <c r="Q362" s="191"/>
      <c r="R362" s="191"/>
      <c r="S362" s="191"/>
      <c r="T362" s="192"/>
      <c r="AT362" s="186" t="s">
        <v>133</v>
      </c>
      <c r="AU362" s="186" t="s">
        <v>81</v>
      </c>
      <c r="AV362" s="11" t="s">
        <v>81</v>
      </c>
      <c r="AW362" s="11" t="s">
        <v>35</v>
      </c>
      <c r="AX362" s="11" t="s">
        <v>71</v>
      </c>
      <c r="AY362" s="186" t="s">
        <v>120</v>
      </c>
    </row>
    <row r="363" spans="2:65" s="11" customFormat="1">
      <c r="B363" s="185"/>
      <c r="D363" s="180" t="s">
        <v>133</v>
      </c>
      <c r="E363" s="186" t="s">
        <v>5</v>
      </c>
      <c r="F363" s="187" t="s">
        <v>419</v>
      </c>
      <c r="H363" s="188">
        <v>85.084999999999994</v>
      </c>
      <c r="I363" s="189"/>
      <c r="L363" s="185"/>
      <c r="M363" s="190"/>
      <c r="N363" s="191"/>
      <c r="O363" s="191"/>
      <c r="P363" s="191"/>
      <c r="Q363" s="191"/>
      <c r="R363" s="191"/>
      <c r="S363" s="191"/>
      <c r="T363" s="192"/>
      <c r="AT363" s="186" t="s">
        <v>133</v>
      </c>
      <c r="AU363" s="186" t="s">
        <v>81</v>
      </c>
      <c r="AV363" s="11" t="s">
        <v>81</v>
      </c>
      <c r="AW363" s="11" t="s">
        <v>35</v>
      </c>
      <c r="AX363" s="11" t="s">
        <v>71</v>
      </c>
      <c r="AY363" s="186" t="s">
        <v>120</v>
      </c>
    </row>
    <row r="364" spans="2:65" s="11" customFormat="1">
      <c r="B364" s="185"/>
      <c r="D364" s="180" t="s">
        <v>133</v>
      </c>
      <c r="E364" s="186" t="s">
        <v>5</v>
      </c>
      <c r="F364" s="187" t="s">
        <v>420</v>
      </c>
      <c r="H364" s="188">
        <v>37.268000000000001</v>
      </c>
      <c r="I364" s="189"/>
      <c r="L364" s="185"/>
      <c r="M364" s="190"/>
      <c r="N364" s="191"/>
      <c r="O364" s="191"/>
      <c r="P364" s="191"/>
      <c r="Q364" s="191"/>
      <c r="R364" s="191"/>
      <c r="S364" s="191"/>
      <c r="T364" s="192"/>
      <c r="AT364" s="186" t="s">
        <v>133</v>
      </c>
      <c r="AU364" s="186" t="s">
        <v>81</v>
      </c>
      <c r="AV364" s="11" t="s">
        <v>81</v>
      </c>
      <c r="AW364" s="11" t="s">
        <v>35</v>
      </c>
      <c r="AX364" s="11" t="s">
        <v>71</v>
      </c>
      <c r="AY364" s="186" t="s">
        <v>120</v>
      </c>
    </row>
    <row r="365" spans="2:65" s="11" customFormat="1">
      <c r="B365" s="185"/>
      <c r="D365" s="180" t="s">
        <v>133</v>
      </c>
      <c r="E365" s="186" t="s">
        <v>5</v>
      </c>
      <c r="F365" s="187" t="s">
        <v>421</v>
      </c>
      <c r="H365" s="188">
        <v>91.822999999999993</v>
      </c>
      <c r="I365" s="189"/>
      <c r="L365" s="185"/>
      <c r="M365" s="190"/>
      <c r="N365" s="191"/>
      <c r="O365" s="191"/>
      <c r="P365" s="191"/>
      <c r="Q365" s="191"/>
      <c r="R365" s="191"/>
      <c r="S365" s="191"/>
      <c r="T365" s="192"/>
      <c r="AT365" s="186" t="s">
        <v>133</v>
      </c>
      <c r="AU365" s="186" t="s">
        <v>81</v>
      </c>
      <c r="AV365" s="11" t="s">
        <v>81</v>
      </c>
      <c r="AW365" s="11" t="s">
        <v>35</v>
      </c>
      <c r="AX365" s="11" t="s">
        <v>71</v>
      </c>
      <c r="AY365" s="186" t="s">
        <v>120</v>
      </c>
    </row>
    <row r="366" spans="2:65" s="11" customFormat="1">
      <c r="B366" s="185"/>
      <c r="D366" s="180" t="s">
        <v>133</v>
      </c>
      <c r="E366" s="186" t="s">
        <v>5</v>
      </c>
      <c r="F366" s="187" t="s">
        <v>422</v>
      </c>
      <c r="H366" s="188">
        <v>25.245000000000001</v>
      </c>
      <c r="I366" s="189"/>
      <c r="L366" s="185"/>
      <c r="M366" s="190"/>
      <c r="N366" s="191"/>
      <c r="O366" s="191"/>
      <c r="P366" s="191"/>
      <c r="Q366" s="191"/>
      <c r="R366" s="191"/>
      <c r="S366" s="191"/>
      <c r="T366" s="192"/>
      <c r="AT366" s="186" t="s">
        <v>133</v>
      </c>
      <c r="AU366" s="186" t="s">
        <v>81</v>
      </c>
      <c r="AV366" s="11" t="s">
        <v>81</v>
      </c>
      <c r="AW366" s="11" t="s">
        <v>35</v>
      </c>
      <c r="AX366" s="11" t="s">
        <v>71</v>
      </c>
      <c r="AY366" s="186" t="s">
        <v>120</v>
      </c>
    </row>
    <row r="367" spans="2:65" s="11" customFormat="1">
      <c r="B367" s="185"/>
      <c r="D367" s="180" t="s">
        <v>133</v>
      </c>
      <c r="E367" s="186" t="s">
        <v>5</v>
      </c>
      <c r="F367" s="187" t="s">
        <v>423</v>
      </c>
      <c r="H367" s="188">
        <v>30.954000000000001</v>
      </c>
      <c r="I367" s="189"/>
      <c r="L367" s="185"/>
      <c r="M367" s="190"/>
      <c r="N367" s="191"/>
      <c r="O367" s="191"/>
      <c r="P367" s="191"/>
      <c r="Q367" s="191"/>
      <c r="R367" s="191"/>
      <c r="S367" s="191"/>
      <c r="T367" s="192"/>
      <c r="AT367" s="186" t="s">
        <v>133</v>
      </c>
      <c r="AU367" s="186" t="s">
        <v>81</v>
      </c>
      <c r="AV367" s="11" t="s">
        <v>81</v>
      </c>
      <c r="AW367" s="11" t="s">
        <v>35</v>
      </c>
      <c r="AX367" s="11" t="s">
        <v>71</v>
      </c>
      <c r="AY367" s="186" t="s">
        <v>120</v>
      </c>
    </row>
    <row r="368" spans="2:65" s="11" customFormat="1">
      <c r="B368" s="185"/>
      <c r="D368" s="180" t="s">
        <v>133</v>
      </c>
      <c r="E368" s="186" t="s">
        <v>5</v>
      </c>
      <c r="F368" s="187" t="s">
        <v>424</v>
      </c>
      <c r="H368" s="188">
        <v>34.694000000000003</v>
      </c>
      <c r="I368" s="189"/>
      <c r="L368" s="185"/>
      <c r="M368" s="190"/>
      <c r="N368" s="191"/>
      <c r="O368" s="191"/>
      <c r="P368" s="191"/>
      <c r="Q368" s="191"/>
      <c r="R368" s="191"/>
      <c r="S368" s="191"/>
      <c r="T368" s="192"/>
      <c r="AT368" s="186" t="s">
        <v>133</v>
      </c>
      <c r="AU368" s="186" t="s">
        <v>81</v>
      </c>
      <c r="AV368" s="11" t="s">
        <v>81</v>
      </c>
      <c r="AW368" s="11" t="s">
        <v>35</v>
      </c>
      <c r="AX368" s="11" t="s">
        <v>71</v>
      </c>
      <c r="AY368" s="186" t="s">
        <v>120</v>
      </c>
    </row>
    <row r="369" spans="2:65" s="11" customFormat="1">
      <c r="B369" s="185"/>
      <c r="D369" s="180" t="s">
        <v>133</v>
      </c>
      <c r="E369" s="186" t="s">
        <v>5</v>
      </c>
      <c r="F369" s="187" t="s">
        <v>425</v>
      </c>
      <c r="H369" s="188">
        <v>38.247</v>
      </c>
      <c r="I369" s="189"/>
      <c r="L369" s="185"/>
      <c r="M369" s="190"/>
      <c r="N369" s="191"/>
      <c r="O369" s="191"/>
      <c r="P369" s="191"/>
      <c r="Q369" s="191"/>
      <c r="R369" s="191"/>
      <c r="S369" s="191"/>
      <c r="T369" s="192"/>
      <c r="AT369" s="186" t="s">
        <v>133</v>
      </c>
      <c r="AU369" s="186" t="s">
        <v>81</v>
      </c>
      <c r="AV369" s="11" t="s">
        <v>81</v>
      </c>
      <c r="AW369" s="11" t="s">
        <v>35</v>
      </c>
      <c r="AX369" s="11" t="s">
        <v>71</v>
      </c>
      <c r="AY369" s="186" t="s">
        <v>120</v>
      </c>
    </row>
    <row r="370" spans="2:65" s="11" customFormat="1">
      <c r="B370" s="185"/>
      <c r="D370" s="180" t="s">
        <v>133</v>
      </c>
      <c r="E370" s="186" t="s">
        <v>5</v>
      </c>
      <c r="F370" s="187" t="s">
        <v>426</v>
      </c>
      <c r="H370" s="188">
        <v>41.811</v>
      </c>
      <c r="I370" s="189"/>
      <c r="L370" s="185"/>
      <c r="M370" s="190"/>
      <c r="N370" s="191"/>
      <c r="O370" s="191"/>
      <c r="P370" s="191"/>
      <c r="Q370" s="191"/>
      <c r="R370" s="191"/>
      <c r="S370" s="191"/>
      <c r="T370" s="192"/>
      <c r="AT370" s="186" t="s">
        <v>133</v>
      </c>
      <c r="AU370" s="186" t="s">
        <v>81</v>
      </c>
      <c r="AV370" s="11" t="s">
        <v>81</v>
      </c>
      <c r="AW370" s="11" t="s">
        <v>35</v>
      </c>
      <c r="AX370" s="11" t="s">
        <v>71</v>
      </c>
      <c r="AY370" s="186" t="s">
        <v>120</v>
      </c>
    </row>
    <row r="371" spans="2:65" s="11" customFormat="1">
      <c r="B371" s="185"/>
      <c r="D371" s="180" t="s">
        <v>133</v>
      </c>
      <c r="E371" s="186" t="s">
        <v>5</v>
      </c>
      <c r="F371" s="187" t="s">
        <v>427</v>
      </c>
      <c r="H371" s="188">
        <v>65.34</v>
      </c>
      <c r="I371" s="189"/>
      <c r="L371" s="185"/>
      <c r="M371" s="190"/>
      <c r="N371" s="191"/>
      <c r="O371" s="191"/>
      <c r="P371" s="191"/>
      <c r="Q371" s="191"/>
      <c r="R371" s="191"/>
      <c r="S371" s="191"/>
      <c r="T371" s="192"/>
      <c r="AT371" s="186" t="s">
        <v>133</v>
      </c>
      <c r="AU371" s="186" t="s">
        <v>81</v>
      </c>
      <c r="AV371" s="11" t="s">
        <v>81</v>
      </c>
      <c r="AW371" s="11" t="s">
        <v>35</v>
      </c>
      <c r="AX371" s="11" t="s">
        <v>71</v>
      </c>
      <c r="AY371" s="186" t="s">
        <v>120</v>
      </c>
    </row>
    <row r="372" spans="2:65" s="11" customFormat="1">
      <c r="B372" s="185"/>
      <c r="D372" s="180" t="s">
        <v>133</v>
      </c>
      <c r="E372" s="186" t="s">
        <v>5</v>
      </c>
      <c r="F372" s="187" t="s">
        <v>428</v>
      </c>
      <c r="H372" s="188">
        <v>47.124000000000002</v>
      </c>
      <c r="I372" s="189"/>
      <c r="L372" s="185"/>
      <c r="M372" s="190"/>
      <c r="N372" s="191"/>
      <c r="O372" s="191"/>
      <c r="P372" s="191"/>
      <c r="Q372" s="191"/>
      <c r="R372" s="191"/>
      <c r="S372" s="191"/>
      <c r="T372" s="192"/>
      <c r="AT372" s="186" t="s">
        <v>133</v>
      </c>
      <c r="AU372" s="186" t="s">
        <v>81</v>
      </c>
      <c r="AV372" s="11" t="s">
        <v>81</v>
      </c>
      <c r="AW372" s="11" t="s">
        <v>35</v>
      </c>
      <c r="AX372" s="11" t="s">
        <v>71</v>
      </c>
      <c r="AY372" s="186" t="s">
        <v>120</v>
      </c>
    </row>
    <row r="373" spans="2:65" s="11" customFormat="1">
      <c r="B373" s="185"/>
      <c r="D373" s="180" t="s">
        <v>133</v>
      </c>
      <c r="E373" s="186" t="s">
        <v>5</v>
      </c>
      <c r="F373" s="187" t="s">
        <v>429</v>
      </c>
      <c r="H373" s="188">
        <v>5.8520000000000003</v>
      </c>
      <c r="I373" s="189"/>
      <c r="L373" s="185"/>
      <c r="M373" s="190"/>
      <c r="N373" s="191"/>
      <c r="O373" s="191"/>
      <c r="P373" s="191"/>
      <c r="Q373" s="191"/>
      <c r="R373" s="191"/>
      <c r="S373" s="191"/>
      <c r="T373" s="192"/>
      <c r="AT373" s="186" t="s">
        <v>133</v>
      </c>
      <c r="AU373" s="186" t="s">
        <v>81</v>
      </c>
      <c r="AV373" s="11" t="s">
        <v>81</v>
      </c>
      <c r="AW373" s="11" t="s">
        <v>35</v>
      </c>
      <c r="AX373" s="11" t="s">
        <v>71</v>
      </c>
      <c r="AY373" s="186" t="s">
        <v>120</v>
      </c>
    </row>
    <row r="374" spans="2:65" s="11" customFormat="1">
      <c r="B374" s="185"/>
      <c r="D374" s="180" t="s">
        <v>133</v>
      </c>
      <c r="E374" s="186" t="s">
        <v>5</v>
      </c>
      <c r="F374" s="187" t="s">
        <v>430</v>
      </c>
      <c r="H374" s="188">
        <v>5.94</v>
      </c>
      <c r="I374" s="189"/>
      <c r="L374" s="185"/>
      <c r="M374" s="190"/>
      <c r="N374" s="191"/>
      <c r="O374" s="191"/>
      <c r="P374" s="191"/>
      <c r="Q374" s="191"/>
      <c r="R374" s="191"/>
      <c r="S374" s="191"/>
      <c r="T374" s="192"/>
      <c r="AT374" s="186" t="s">
        <v>133</v>
      </c>
      <c r="AU374" s="186" t="s">
        <v>81</v>
      </c>
      <c r="AV374" s="11" t="s">
        <v>81</v>
      </c>
      <c r="AW374" s="11" t="s">
        <v>35</v>
      </c>
      <c r="AX374" s="11" t="s">
        <v>71</v>
      </c>
      <c r="AY374" s="186" t="s">
        <v>120</v>
      </c>
    </row>
    <row r="375" spans="2:65" s="11" customFormat="1">
      <c r="B375" s="185"/>
      <c r="D375" s="180" t="s">
        <v>133</v>
      </c>
      <c r="E375" s="186" t="s">
        <v>5</v>
      </c>
      <c r="F375" s="187" t="s">
        <v>431</v>
      </c>
      <c r="H375" s="188">
        <v>68.64</v>
      </c>
      <c r="I375" s="189"/>
      <c r="L375" s="185"/>
      <c r="M375" s="190"/>
      <c r="N375" s="191"/>
      <c r="O375" s="191"/>
      <c r="P375" s="191"/>
      <c r="Q375" s="191"/>
      <c r="R375" s="191"/>
      <c r="S375" s="191"/>
      <c r="T375" s="192"/>
      <c r="AT375" s="186" t="s">
        <v>133</v>
      </c>
      <c r="AU375" s="186" t="s">
        <v>81</v>
      </c>
      <c r="AV375" s="11" t="s">
        <v>81</v>
      </c>
      <c r="AW375" s="11" t="s">
        <v>35</v>
      </c>
      <c r="AX375" s="11" t="s">
        <v>71</v>
      </c>
      <c r="AY375" s="186" t="s">
        <v>120</v>
      </c>
    </row>
    <row r="376" spans="2:65" s="11" customFormat="1">
      <c r="B376" s="185"/>
      <c r="D376" s="180" t="s">
        <v>133</v>
      </c>
      <c r="E376" s="186" t="s">
        <v>5</v>
      </c>
      <c r="F376" s="187" t="s">
        <v>432</v>
      </c>
      <c r="H376" s="188">
        <v>23.1</v>
      </c>
      <c r="I376" s="189"/>
      <c r="L376" s="185"/>
      <c r="M376" s="190"/>
      <c r="N376" s="191"/>
      <c r="O376" s="191"/>
      <c r="P376" s="191"/>
      <c r="Q376" s="191"/>
      <c r="R376" s="191"/>
      <c r="S376" s="191"/>
      <c r="T376" s="192"/>
      <c r="AT376" s="186" t="s">
        <v>133</v>
      </c>
      <c r="AU376" s="186" t="s">
        <v>81</v>
      </c>
      <c r="AV376" s="11" t="s">
        <v>81</v>
      </c>
      <c r="AW376" s="11" t="s">
        <v>35</v>
      </c>
      <c r="AX376" s="11" t="s">
        <v>71</v>
      </c>
      <c r="AY376" s="186" t="s">
        <v>120</v>
      </c>
    </row>
    <row r="377" spans="2:65" s="11" customFormat="1">
      <c r="B377" s="185"/>
      <c r="D377" s="180" t="s">
        <v>133</v>
      </c>
      <c r="E377" s="186" t="s">
        <v>5</v>
      </c>
      <c r="F377" s="187" t="s">
        <v>433</v>
      </c>
      <c r="H377" s="188">
        <v>79.42</v>
      </c>
      <c r="I377" s="189"/>
      <c r="L377" s="185"/>
      <c r="M377" s="190"/>
      <c r="N377" s="191"/>
      <c r="O377" s="191"/>
      <c r="P377" s="191"/>
      <c r="Q377" s="191"/>
      <c r="R377" s="191"/>
      <c r="S377" s="191"/>
      <c r="T377" s="192"/>
      <c r="AT377" s="186" t="s">
        <v>133</v>
      </c>
      <c r="AU377" s="186" t="s">
        <v>81</v>
      </c>
      <c r="AV377" s="11" t="s">
        <v>81</v>
      </c>
      <c r="AW377" s="11" t="s">
        <v>35</v>
      </c>
      <c r="AX377" s="11" t="s">
        <v>71</v>
      </c>
      <c r="AY377" s="186" t="s">
        <v>120</v>
      </c>
    </row>
    <row r="378" spans="2:65" s="11" customFormat="1">
      <c r="B378" s="185"/>
      <c r="D378" s="180" t="s">
        <v>133</v>
      </c>
      <c r="E378" s="186" t="s">
        <v>5</v>
      </c>
      <c r="F378" s="187" t="s">
        <v>434</v>
      </c>
      <c r="H378" s="188">
        <v>9.24</v>
      </c>
      <c r="I378" s="189"/>
      <c r="L378" s="185"/>
      <c r="M378" s="190"/>
      <c r="N378" s="191"/>
      <c r="O378" s="191"/>
      <c r="P378" s="191"/>
      <c r="Q378" s="191"/>
      <c r="R378" s="191"/>
      <c r="S378" s="191"/>
      <c r="T378" s="192"/>
      <c r="AT378" s="186" t="s">
        <v>133</v>
      </c>
      <c r="AU378" s="186" t="s">
        <v>81</v>
      </c>
      <c r="AV378" s="11" t="s">
        <v>81</v>
      </c>
      <c r="AW378" s="11" t="s">
        <v>35</v>
      </c>
      <c r="AX378" s="11" t="s">
        <v>71</v>
      </c>
      <c r="AY378" s="186" t="s">
        <v>120</v>
      </c>
    </row>
    <row r="379" spans="2:65" s="11" customFormat="1">
      <c r="B379" s="185"/>
      <c r="D379" s="180" t="s">
        <v>133</v>
      </c>
      <c r="E379" s="186" t="s">
        <v>5</v>
      </c>
      <c r="F379" s="187" t="s">
        <v>435</v>
      </c>
      <c r="H379" s="188">
        <v>9.9</v>
      </c>
      <c r="I379" s="189"/>
      <c r="L379" s="185"/>
      <c r="M379" s="190"/>
      <c r="N379" s="191"/>
      <c r="O379" s="191"/>
      <c r="P379" s="191"/>
      <c r="Q379" s="191"/>
      <c r="R379" s="191"/>
      <c r="S379" s="191"/>
      <c r="T379" s="192"/>
      <c r="AT379" s="186" t="s">
        <v>133</v>
      </c>
      <c r="AU379" s="186" t="s">
        <v>81</v>
      </c>
      <c r="AV379" s="11" t="s">
        <v>81</v>
      </c>
      <c r="AW379" s="11" t="s">
        <v>35</v>
      </c>
      <c r="AX379" s="11" t="s">
        <v>71</v>
      </c>
      <c r="AY379" s="186" t="s">
        <v>120</v>
      </c>
    </row>
    <row r="380" spans="2:65" s="11" customFormat="1">
      <c r="B380" s="185"/>
      <c r="D380" s="180" t="s">
        <v>133</v>
      </c>
      <c r="E380" s="186" t="s">
        <v>5</v>
      </c>
      <c r="F380" s="187" t="s">
        <v>436</v>
      </c>
      <c r="H380" s="188">
        <v>22</v>
      </c>
      <c r="I380" s="189"/>
      <c r="L380" s="185"/>
      <c r="M380" s="190"/>
      <c r="N380" s="191"/>
      <c r="O380" s="191"/>
      <c r="P380" s="191"/>
      <c r="Q380" s="191"/>
      <c r="R380" s="191"/>
      <c r="S380" s="191"/>
      <c r="T380" s="192"/>
      <c r="AT380" s="186" t="s">
        <v>133</v>
      </c>
      <c r="AU380" s="186" t="s">
        <v>81</v>
      </c>
      <c r="AV380" s="11" t="s">
        <v>81</v>
      </c>
      <c r="AW380" s="11" t="s">
        <v>35</v>
      </c>
      <c r="AX380" s="11" t="s">
        <v>71</v>
      </c>
      <c r="AY380" s="186" t="s">
        <v>120</v>
      </c>
    </row>
    <row r="381" spans="2:65" s="11" customFormat="1">
      <c r="B381" s="185"/>
      <c r="D381" s="180" t="s">
        <v>133</v>
      </c>
      <c r="E381" s="186" t="s">
        <v>5</v>
      </c>
      <c r="F381" s="187" t="s">
        <v>437</v>
      </c>
      <c r="H381" s="188">
        <v>4.95</v>
      </c>
      <c r="I381" s="189"/>
      <c r="L381" s="185"/>
      <c r="M381" s="190"/>
      <c r="N381" s="191"/>
      <c r="O381" s="191"/>
      <c r="P381" s="191"/>
      <c r="Q381" s="191"/>
      <c r="R381" s="191"/>
      <c r="S381" s="191"/>
      <c r="T381" s="192"/>
      <c r="AT381" s="186" t="s">
        <v>133</v>
      </c>
      <c r="AU381" s="186" t="s">
        <v>81</v>
      </c>
      <c r="AV381" s="11" t="s">
        <v>81</v>
      </c>
      <c r="AW381" s="11" t="s">
        <v>35</v>
      </c>
      <c r="AX381" s="11" t="s">
        <v>71</v>
      </c>
      <c r="AY381" s="186" t="s">
        <v>120</v>
      </c>
    </row>
    <row r="382" spans="2:65" s="11" customFormat="1">
      <c r="B382" s="185"/>
      <c r="D382" s="180" t="s">
        <v>133</v>
      </c>
      <c r="E382" s="186" t="s">
        <v>5</v>
      </c>
      <c r="F382" s="187" t="s">
        <v>438</v>
      </c>
      <c r="H382" s="188">
        <v>242.42</v>
      </c>
      <c r="I382" s="189"/>
      <c r="L382" s="185"/>
      <c r="M382" s="190"/>
      <c r="N382" s="191"/>
      <c r="O382" s="191"/>
      <c r="P382" s="191"/>
      <c r="Q382" s="191"/>
      <c r="R382" s="191"/>
      <c r="S382" s="191"/>
      <c r="T382" s="192"/>
      <c r="AT382" s="186" t="s">
        <v>133</v>
      </c>
      <c r="AU382" s="186" t="s">
        <v>81</v>
      </c>
      <c r="AV382" s="11" t="s">
        <v>81</v>
      </c>
      <c r="AW382" s="11" t="s">
        <v>35</v>
      </c>
      <c r="AX382" s="11" t="s">
        <v>71</v>
      </c>
      <c r="AY382" s="186" t="s">
        <v>120</v>
      </c>
    </row>
    <row r="383" spans="2:65" s="12" customFormat="1">
      <c r="B383" s="193"/>
      <c r="D383" s="180" t="s">
        <v>133</v>
      </c>
      <c r="E383" s="194" t="s">
        <v>5</v>
      </c>
      <c r="F383" s="195" t="s">
        <v>135</v>
      </c>
      <c r="H383" s="196">
        <v>1140.422</v>
      </c>
      <c r="I383" s="197"/>
      <c r="L383" s="193"/>
      <c r="M383" s="198"/>
      <c r="N383" s="199"/>
      <c r="O383" s="199"/>
      <c r="P383" s="199"/>
      <c r="Q383" s="199"/>
      <c r="R383" s="199"/>
      <c r="S383" s="199"/>
      <c r="T383" s="200"/>
      <c r="AT383" s="194" t="s">
        <v>133</v>
      </c>
      <c r="AU383" s="194" t="s">
        <v>81</v>
      </c>
      <c r="AV383" s="12" t="s">
        <v>127</v>
      </c>
      <c r="AW383" s="12" t="s">
        <v>35</v>
      </c>
      <c r="AX383" s="12" t="s">
        <v>79</v>
      </c>
      <c r="AY383" s="194" t="s">
        <v>120</v>
      </c>
    </row>
    <row r="384" spans="2:65" s="1" customFormat="1" ht="25.5" customHeight="1">
      <c r="B384" s="167"/>
      <c r="C384" s="168" t="s">
        <v>439</v>
      </c>
      <c r="D384" s="168" t="s">
        <v>122</v>
      </c>
      <c r="E384" s="169" t="s">
        <v>440</v>
      </c>
      <c r="F384" s="170" t="s">
        <v>441</v>
      </c>
      <c r="G384" s="171" t="s">
        <v>125</v>
      </c>
      <c r="H384" s="172">
        <v>5</v>
      </c>
      <c r="I384" s="173"/>
      <c r="J384" s="174">
        <f>ROUND(I384*H384,2)</f>
        <v>0</v>
      </c>
      <c r="K384" s="170" t="s">
        <v>126</v>
      </c>
      <c r="L384" s="39"/>
      <c r="M384" s="175" t="s">
        <v>5</v>
      </c>
      <c r="N384" s="176" t="s">
        <v>42</v>
      </c>
      <c r="O384" s="40"/>
      <c r="P384" s="177">
        <f>O384*H384</f>
        <v>0</v>
      </c>
      <c r="Q384" s="177">
        <v>0</v>
      </c>
      <c r="R384" s="177">
        <f>Q384*H384</f>
        <v>0</v>
      </c>
      <c r="S384" s="177">
        <v>0</v>
      </c>
      <c r="T384" s="178">
        <f>S384*H384</f>
        <v>0</v>
      </c>
      <c r="AR384" s="22" t="s">
        <v>127</v>
      </c>
      <c r="AT384" s="22" t="s">
        <v>122</v>
      </c>
      <c r="AU384" s="22" t="s">
        <v>81</v>
      </c>
      <c r="AY384" s="22" t="s">
        <v>120</v>
      </c>
      <c r="BE384" s="179">
        <f>IF(N384="základní",J384,0)</f>
        <v>0</v>
      </c>
      <c r="BF384" s="179">
        <f>IF(N384="snížená",J384,0)</f>
        <v>0</v>
      </c>
      <c r="BG384" s="179">
        <f>IF(N384="zákl. přenesená",J384,0)</f>
        <v>0</v>
      </c>
      <c r="BH384" s="179">
        <f>IF(N384="sníž. přenesená",J384,0)</f>
        <v>0</v>
      </c>
      <c r="BI384" s="179">
        <f>IF(N384="nulová",J384,0)</f>
        <v>0</v>
      </c>
      <c r="BJ384" s="22" t="s">
        <v>79</v>
      </c>
      <c r="BK384" s="179">
        <f>ROUND(I384*H384,2)</f>
        <v>0</v>
      </c>
      <c r="BL384" s="22" t="s">
        <v>127</v>
      </c>
      <c r="BM384" s="22" t="s">
        <v>442</v>
      </c>
    </row>
    <row r="385" spans="2:65" s="1" customFormat="1" ht="40.5">
      <c r="B385" s="39"/>
      <c r="D385" s="180" t="s">
        <v>129</v>
      </c>
      <c r="F385" s="181" t="s">
        <v>443</v>
      </c>
      <c r="I385" s="182"/>
      <c r="L385" s="39"/>
      <c r="M385" s="183"/>
      <c r="N385" s="40"/>
      <c r="O385" s="40"/>
      <c r="P385" s="40"/>
      <c r="Q385" s="40"/>
      <c r="R385" s="40"/>
      <c r="S385" s="40"/>
      <c r="T385" s="68"/>
      <c r="AT385" s="22" t="s">
        <v>129</v>
      </c>
      <c r="AU385" s="22" t="s">
        <v>81</v>
      </c>
    </row>
    <row r="386" spans="2:65" s="11" customFormat="1">
      <c r="B386" s="185"/>
      <c r="D386" s="180" t="s">
        <v>133</v>
      </c>
      <c r="E386" s="186" t="s">
        <v>5</v>
      </c>
      <c r="F386" s="187" t="s">
        <v>405</v>
      </c>
      <c r="H386" s="188">
        <v>5</v>
      </c>
      <c r="I386" s="189"/>
      <c r="L386" s="185"/>
      <c r="M386" s="190"/>
      <c r="N386" s="191"/>
      <c r="O386" s="191"/>
      <c r="P386" s="191"/>
      <c r="Q386" s="191"/>
      <c r="R386" s="191"/>
      <c r="S386" s="191"/>
      <c r="T386" s="192"/>
      <c r="AT386" s="186" t="s">
        <v>133</v>
      </c>
      <c r="AU386" s="186" t="s">
        <v>81</v>
      </c>
      <c r="AV386" s="11" t="s">
        <v>81</v>
      </c>
      <c r="AW386" s="11" t="s">
        <v>35</v>
      </c>
      <c r="AX386" s="11" t="s">
        <v>71</v>
      </c>
      <c r="AY386" s="186" t="s">
        <v>120</v>
      </c>
    </row>
    <row r="387" spans="2:65" s="12" customFormat="1">
      <c r="B387" s="193"/>
      <c r="D387" s="180" t="s">
        <v>133</v>
      </c>
      <c r="E387" s="194" t="s">
        <v>5</v>
      </c>
      <c r="F387" s="195" t="s">
        <v>135</v>
      </c>
      <c r="H387" s="196">
        <v>5</v>
      </c>
      <c r="I387" s="197"/>
      <c r="L387" s="193"/>
      <c r="M387" s="198"/>
      <c r="N387" s="199"/>
      <c r="O387" s="199"/>
      <c r="P387" s="199"/>
      <c r="Q387" s="199"/>
      <c r="R387" s="199"/>
      <c r="S387" s="199"/>
      <c r="T387" s="200"/>
      <c r="AT387" s="194" t="s">
        <v>133</v>
      </c>
      <c r="AU387" s="194" t="s">
        <v>81</v>
      </c>
      <c r="AV387" s="12" t="s">
        <v>127</v>
      </c>
      <c r="AW387" s="12" t="s">
        <v>35</v>
      </c>
      <c r="AX387" s="12" t="s">
        <v>79</v>
      </c>
      <c r="AY387" s="194" t="s">
        <v>120</v>
      </c>
    </row>
    <row r="388" spans="2:65" s="1" customFormat="1" ht="25.5" customHeight="1">
      <c r="B388" s="167"/>
      <c r="C388" s="168" t="s">
        <v>444</v>
      </c>
      <c r="D388" s="168" t="s">
        <v>122</v>
      </c>
      <c r="E388" s="169" t="s">
        <v>445</v>
      </c>
      <c r="F388" s="170" t="s">
        <v>446</v>
      </c>
      <c r="G388" s="171" t="s">
        <v>125</v>
      </c>
      <c r="H388" s="172">
        <v>5</v>
      </c>
      <c r="I388" s="173"/>
      <c r="J388" s="174">
        <f>ROUND(I388*H388,2)</f>
        <v>0</v>
      </c>
      <c r="K388" s="170" t="s">
        <v>126</v>
      </c>
      <c r="L388" s="39"/>
      <c r="M388" s="175" t="s">
        <v>5</v>
      </c>
      <c r="N388" s="176" t="s">
        <v>42</v>
      </c>
      <c r="O388" s="40"/>
      <c r="P388" s="177">
        <f>O388*H388</f>
        <v>0</v>
      </c>
      <c r="Q388" s="177">
        <v>0</v>
      </c>
      <c r="R388" s="177">
        <f>Q388*H388</f>
        <v>0</v>
      </c>
      <c r="S388" s="177">
        <v>0</v>
      </c>
      <c r="T388" s="178">
        <f>S388*H388</f>
        <v>0</v>
      </c>
      <c r="AR388" s="22" t="s">
        <v>127</v>
      </c>
      <c r="AT388" s="22" t="s">
        <v>122</v>
      </c>
      <c r="AU388" s="22" t="s">
        <v>81</v>
      </c>
      <c r="AY388" s="22" t="s">
        <v>120</v>
      </c>
      <c r="BE388" s="179">
        <f>IF(N388="základní",J388,0)</f>
        <v>0</v>
      </c>
      <c r="BF388" s="179">
        <f>IF(N388="snížená",J388,0)</f>
        <v>0</v>
      </c>
      <c r="BG388" s="179">
        <f>IF(N388="zákl. přenesená",J388,0)</f>
        <v>0</v>
      </c>
      <c r="BH388" s="179">
        <f>IF(N388="sníž. přenesená",J388,0)</f>
        <v>0</v>
      </c>
      <c r="BI388" s="179">
        <f>IF(N388="nulová",J388,0)</f>
        <v>0</v>
      </c>
      <c r="BJ388" s="22" t="s">
        <v>79</v>
      </c>
      <c r="BK388" s="179">
        <f>ROUND(I388*H388,2)</f>
        <v>0</v>
      </c>
      <c r="BL388" s="22" t="s">
        <v>127</v>
      </c>
      <c r="BM388" s="22" t="s">
        <v>447</v>
      </c>
    </row>
    <row r="389" spans="2:65" s="1" customFormat="1" ht="40.5">
      <c r="B389" s="39"/>
      <c r="D389" s="180" t="s">
        <v>129</v>
      </c>
      <c r="F389" s="181" t="s">
        <v>448</v>
      </c>
      <c r="I389" s="182"/>
      <c r="L389" s="39"/>
      <c r="M389" s="183"/>
      <c r="N389" s="40"/>
      <c r="O389" s="40"/>
      <c r="P389" s="40"/>
      <c r="Q389" s="40"/>
      <c r="R389" s="40"/>
      <c r="S389" s="40"/>
      <c r="T389" s="68"/>
      <c r="AT389" s="22" t="s">
        <v>129</v>
      </c>
      <c r="AU389" s="22" t="s">
        <v>81</v>
      </c>
    </row>
    <row r="390" spans="2:65" s="11" customFormat="1">
      <c r="B390" s="185"/>
      <c r="D390" s="180" t="s">
        <v>133</v>
      </c>
      <c r="E390" s="186" t="s">
        <v>5</v>
      </c>
      <c r="F390" s="187" t="s">
        <v>405</v>
      </c>
      <c r="H390" s="188">
        <v>5</v>
      </c>
      <c r="I390" s="189"/>
      <c r="L390" s="185"/>
      <c r="M390" s="190"/>
      <c r="N390" s="191"/>
      <c r="O390" s="191"/>
      <c r="P390" s="191"/>
      <c r="Q390" s="191"/>
      <c r="R390" s="191"/>
      <c r="S390" s="191"/>
      <c r="T390" s="192"/>
      <c r="AT390" s="186" t="s">
        <v>133</v>
      </c>
      <c r="AU390" s="186" t="s">
        <v>81</v>
      </c>
      <c r="AV390" s="11" t="s">
        <v>81</v>
      </c>
      <c r="AW390" s="11" t="s">
        <v>35</v>
      </c>
      <c r="AX390" s="11" t="s">
        <v>71</v>
      </c>
      <c r="AY390" s="186" t="s">
        <v>120</v>
      </c>
    </row>
    <row r="391" spans="2:65" s="12" customFormat="1">
      <c r="B391" s="193"/>
      <c r="D391" s="180" t="s">
        <v>133</v>
      </c>
      <c r="E391" s="194" t="s">
        <v>5</v>
      </c>
      <c r="F391" s="195" t="s">
        <v>135</v>
      </c>
      <c r="H391" s="196">
        <v>5</v>
      </c>
      <c r="I391" s="197"/>
      <c r="L391" s="193"/>
      <c r="M391" s="198"/>
      <c r="N391" s="199"/>
      <c r="O391" s="199"/>
      <c r="P391" s="199"/>
      <c r="Q391" s="199"/>
      <c r="R391" s="199"/>
      <c r="S391" s="199"/>
      <c r="T391" s="200"/>
      <c r="AT391" s="194" t="s">
        <v>133</v>
      </c>
      <c r="AU391" s="194" t="s">
        <v>81</v>
      </c>
      <c r="AV391" s="12" t="s">
        <v>127</v>
      </c>
      <c r="AW391" s="12" t="s">
        <v>35</v>
      </c>
      <c r="AX391" s="12" t="s">
        <v>79</v>
      </c>
      <c r="AY391" s="194" t="s">
        <v>120</v>
      </c>
    </row>
    <row r="392" spans="2:65" s="1" customFormat="1" ht="16.5" customHeight="1">
      <c r="B392" s="167"/>
      <c r="C392" s="168" t="s">
        <v>449</v>
      </c>
      <c r="D392" s="168" t="s">
        <v>122</v>
      </c>
      <c r="E392" s="169" t="s">
        <v>450</v>
      </c>
      <c r="F392" s="170" t="s">
        <v>451</v>
      </c>
      <c r="G392" s="171" t="s">
        <v>246</v>
      </c>
      <c r="H392" s="172">
        <v>500.60399999999998</v>
      </c>
      <c r="I392" s="173"/>
      <c r="J392" s="174">
        <f>ROUND(I392*H392,2)</f>
        <v>0</v>
      </c>
      <c r="K392" s="170" t="s">
        <v>126</v>
      </c>
      <c r="L392" s="39"/>
      <c r="M392" s="175" t="s">
        <v>5</v>
      </c>
      <c r="N392" s="176" t="s">
        <v>42</v>
      </c>
      <c r="O392" s="40"/>
      <c r="P392" s="177">
        <f>O392*H392</f>
        <v>0</v>
      </c>
      <c r="Q392" s="177">
        <v>0</v>
      </c>
      <c r="R392" s="177">
        <f>Q392*H392</f>
        <v>0</v>
      </c>
      <c r="S392" s="177">
        <v>0</v>
      </c>
      <c r="T392" s="178">
        <f>S392*H392</f>
        <v>0</v>
      </c>
      <c r="AR392" s="22" t="s">
        <v>127</v>
      </c>
      <c r="AT392" s="22" t="s">
        <v>122</v>
      </c>
      <c r="AU392" s="22" t="s">
        <v>81</v>
      </c>
      <c r="AY392" s="22" t="s">
        <v>120</v>
      </c>
      <c r="BE392" s="179">
        <f>IF(N392="základní",J392,0)</f>
        <v>0</v>
      </c>
      <c r="BF392" s="179">
        <f>IF(N392="snížená",J392,0)</f>
        <v>0</v>
      </c>
      <c r="BG392" s="179">
        <f>IF(N392="zákl. přenesená",J392,0)</f>
        <v>0</v>
      </c>
      <c r="BH392" s="179">
        <f>IF(N392="sníž. přenesená",J392,0)</f>
        <v>0</v>
      </c>
      <c r="BI392" s="179">
        <f>IF(N392="nulová",J392,0)</f>
        <v>0</v>
      </c>
      <c r="BJ392" s="22" t="s">
        <v>79</v>
      </c>
      <c r="BK392" s="179">
        <f>ROUND(I392*H392,2)</f>
        <v>0</v>
      </c>
      <c r="BL392" s="22" t="s">
        <v>127</v>
      </c>
      <c r="BM392" s="22" t="s">
        <v>452</v>
      </c>
    </row>
    <row r="393" spans="2:65" s="1" customFormat="1" ht="40.5">
      <c r="B393" s="39"/>
      <c r="D393" s="180" t="s">
        <v>129</v>
      </c>
      <c r="F393" s="181" t="s">
        <v>453</v>
      </c>
      <c r="I393" s="182"/>
      <c r="L393" s="39"/>
      <c r="M393" s="183"/>
      <c r="N393" s="40"/>
      <c r="O393" s="40"/>
      <c r="P393" s="40"/>
      <c r="Q393" s="40"/>
      <c r="R393" s="40"/>
      <c r="S393" s="40"/>
      <c r="T393" s="68"/>
      <c r="AT393" s="22" t="s">
        <v>129</v>
      </c>
      <c r="AU393" s="22" t="s">
        <v>81</v>
      </c>
    </row>
    <row r="394" spans="2:65" s="11" customFormat="1">
      <c r="B394" s="185"/>
      <c r="D394" s="180" t="s">
        <v>133</v>
      </c>
      <c r="E394" s="186" t="s">
        <v>5</v>
      </c>
      <c r="F394" s="187" t="s">
        <v>454</v>
      </c>
      <c r="H394" s="188">
        <v>12.936</v>
      </c>
      <c r="I394" s="189"/>
      <c r="L394" s="185"/>
      <c r="M394" s="190"/>
      <c r="N394" s="191"/>
      <c r="O394" s="191"/>
      <c r="P394" s="191"/>
      <c r="Q394" s="191"/>
      <c r="R394" s="191"/>
      <c r="S394" s="191"/>
      <c r="T394" s="192"/>
      <c r="AT394" s="186" t="s">
        <v>133</v>
      </c>
      <c r="AU394" s="186" t="s">
        <v>81</v>
      </c>
      <c r="AV394" s="11" t="s">
        <v>81</v>
      </c>
      <c r="AW394" s="11" t="s">
        <v>35</v>
      </c>
      <c r="AX394" s="11" t="s">
        <v>71</v>
      </c>
      <c r="AY394" s="186" t="s">
        <v>120</v>
      </c>
    </row>
    <row r="395" spans="2:65" s="11" customFormat="1">
      <c r="B395" s="185"/>
      <c r="D395" s="180" t="s">
        <v>133</v>
      </c>
      <c r="E395" s="186" t="s">
        <v>5</v>
      </c>
      <c r="F395" s="187" t="s">
        <v>455</v>
      </c>
      <c r="H395" s="188">
        <v>22.044</v>
      </c>
      <c r="I395" s="189"/>
      <c r="L395" s="185"/>
      <c r="M395" s="190"/>
      <c r="N395" s="191"/>
      <c r="O395" s="191"/>
      <c r="P395" s="191"/>
      <c r="Q395" s="191"/>
      <c r="R395" s="191"/>
      <c r="S395" s="191"/>
      <c r="T395" s="192"/>
      <c r="AT395" s="186" t="s">
        <v>133</v>
      </c>
      <c r="AU395" s="186" t="s">
        <v>81</v>
      </c>
      <c r="AV395" s="11" t="s">
        <v>81</v>
      </c>
      <c r="AW395" s="11" t="s">
        <v>35</v>
      </c>
      <c r="AX395" s="11" t="s">
        <v>71</v>
      </c>
      <c r="AY395" s="186" t="s">
        <v>120</v>
      </c>
    </row>
    <row r="396" spans="2:65" s="11" customFormat="1">
      <c r="B396" s="185"/>
      <c r="D396" s="180" t="s">
        <v>133</v>
      </c>
      <c r="E396" s="186" t="s">
        <v>5</v>
      </c>
      <c r="F396" s="187" t="s">
        <v>456</v>
      </c>
      <c r="H396" s="188">
        <v>7.194</v>
      </c>
      <c r="I396" s="189"/>
      <c r="L396" s="185"/>
      <c r="M396" s="190"/>
      <c r="N396" s="191"/>
      <c r="O396" s="191"/>
      <c r="P396" s="191"/>
      <c r="Q396" s="191"/>
      <c r="R396" s="191"/>
      <c r="S396" s="191"/>
      <c r="T396" s="192"/>
      <c r="AT396" s="186" t="s">
        <v>133</v>
      </c>
      <c r="AU396" s="186" t="s">
        <v>81</v>
      </c>
      <c r="AV396" s="11" t="s">
        <v>81</v>
      </c>
      <c r="AW396" s="11" t="s">
        <v>35</v>
      </c>
      <c r="AX396" s="11" t="s">
        <v>71</v>
      </c>
      <c r="AY396" s="186" t="s">
        <v>120</v>
      </c>
    </row>
    <row r="397" spans="2:65" s="11" customFormat="1">
      <c r="B397" s="185"/>
      <c r="D397" s="180" t="s">
        <v>133</v>
      </c>
      <c r="E397" s="186" t="s">
        <v>5</v>
      </c>
      <c r="F397" s="187" t="s">
        <v>457</v>
      </c>
      <c r="H397" s="188">
        <v>30.03</v>
      </c>
      <c r="I397" s="189"/>
      <c r="L397" s="185"/>
      <c r="M397" s="190"/>
      <c r="N397" s="191"/>
      <c r="O397" s="191"/>
      <c r="P397" s="191"/>
      <c r="Q397" s="191"/>
      <c r="R397" s="191"/>
      <c r="S397" s="191"/>
      <c r="T397" s="192"/>
      <c r="AT397" s="186" t="s">
        <v>133</v>
      </c>
      <c r="AU397" s="186" t="s">
        <v>81</v>
      </c>
      <c r="AV397" s="11" t="s">
        <v>81</v>
      </c>
      <c r="AW397" s="11" t="s">
        <v>35</v>
      </c>
      <c r="AX397" s="11" t="s">
        <v>71</v>
      </c>
      <c r="AY397" s="186" t="s">
        <v>120</v>
      </c>
    </row>
    <row r="398" spans="2:65" s="11" customFormat="1">
      <c r="B398" s="185"/>
      <c r="D398" s="180" t="s">
        <v>133</v>
      </c>
      <c r="E398" s="186" t="s">
        <v>5</v>
      </c>
      <c r="F398" s="187" t="s">
        <v>458</v>
      </c>
      <c r="H398" s="188">
        <v>10.164</v>
      </c>
      <c r="I398" s="189"/>
      <c r="L398" s="185"/>
      <c r="M398" s="190"/>
      <c r="N398" s="191"/>
      <c r="O398" s="191"/>
      <c r="P398" s="191"/>
      <c r="Q398" s="191"/>
      <c r="R398" s="191"/>
      <c r="S398" s="191"/>
      <c r="T398" s="192"/>
      <c r="AT398" s="186" t="s">
        <v>133</v>
      </c>
      <c r="AU398" s="186" t="s">
        <v>81</v>
      </c>
      <c r="AV398" s="11" t="s">
        <v>81</v>
      </c>
      <c r="AW398" s="11" t="s">
        <v>35</v>
      </c>
      <c r="AX398" s="11" t="s">
        <v>71</v>
      </c>
      <c r="AY398" s="186" t="s">
        <v>120</v>
      </c>
    </row>
    <row r="399" spans="2:65" s="11" customFormat="1">
      <c r="B399" s="185"/>
      <c r="D399" s="180" t="s">
        <v>133</v>
      </c>
      <c r="E399" s="186" t="s">
        <v>5</v>
      </c>
      <c r="F399" s="187" t="s">
        <v>459</v>
      </c>
      <c r="H399" s="188">
        <v>31.481999999999999</v>
      </c>
      <c r="I399" s="189"/>
      <c r="L399" s="185"/>
      <c r="M399" s="190"/>
      <c r="N399" s="191"/>
      <c r="O399" s="191"/>
      <c r="P399" s="191"/>
      <c r="Q399" s="191"/>
      <c r="R399" s="191"/>
      <c r="S399" s="191"/>
      <c r="T399" s="192"/>
      <c r="AT399" s="186" t="s">
        <v>133</v>
      </c>
      <c r="AU399" s="186" t="s">
        <v>81</v>
      </c>
      <c r="AV399" s="11" t="s">
        <v>81</v>
      </c>
      <c r="AW399" s="11" t="s">
        <v>35</v>
      </c>
      <c r="AX399" s="11" t="s">
        <v>71</v>
      </c>
      <c r="AY399" s="186" t="s">
        <v>120</v>
      </c>
    </row>
    <row r="400" spans="2:65" s="11" customFormat="1">
      <c r="B400" s="185"/>
      <c r="D400" s="180" t="s">
        <v>133</v>
      </c>
      <c r="E400" s="186" t="s">
        <v>5</v>
      </c>
      <c r="F400" s="187" t="s">
        <v>460</v>
      </c>
      <c r="H400" s="188">
        <v>10.098000000000001</v>
      </c>
      <c r="I400" s="189"/>
      <c r="L400" s="185"/>
      <c r="M400" s="190"/>
      <c r="N400" s="191"/>
      <c r="O400" s="191"/>
      <c r="P400" s="191"/>
      <c r="Q400" s="191"/>
      <c r="R400" s="191"/>
      <c r="S400" s="191"/>
      <c r="T400" s="192"/>
      <c r="AT400" s="186" t="s">
        <v>133</v>
      </c>
      <c r="AU400" s="186" t="s">
        <v>81</v>
      </c>
      <c r="AV400" s="11" t="s">
        <v>81</v>
      </c>
      <c r="AW400" s="11" t="s">
        <v>35</v>
      </c>
      <c r="AX400" s="11" t="s">
        <v>71</v>
      </c>
      <c r="AY400" s="186" t="s">
        <v>120</v>
      </c>
    </row>
    <row r="401" spans="2:51" s="11" customFormat="1">
      <c r="B401" s="185"/>
      <c r="D401" s="180" t="s">
        <v>133</v>
      </c>
      <c r="E401" s="186" t="s">
        <v>5</v>
      </c>
      <c r="F401" s="187" t="s">
        <v>461</v>
      </c>
      <c r="H401" s="188">
        <v>8.8439999999999994</v>
      </c>
      <c r="I401" s="189"/>
      <c r="L401" s="185"/>
      <c r="M401" s="190"/>
      <c r="N401" s="191"/>
      <c r="O401" s="191"/>
      <c r="P401" s="191"/>
      <c r="Q401" s="191"/>
      <c r="R401" s="191"/>
      <c r="S401" s="191"/>
      <c r="T401" s="192"/>
      <c r="AT401" s="186" t="s">
        <v>133</v>
      </c>
      <c r="AU401" s="186" t="s">
        <v>81</v>
      </c>
      <c r="AV401" s="11" t="s">
        <v>81</v>
      </c>
      <c r="AW401" s="11" t="s">
        <v>35</v>
      </c>
      <c r="AX401" s="11" t="s">
        <v>71</v>
      </c>
      <c r="AY401" s="186" t="s">
        <v>120</v>
      </c>
    </row>
    <row r="402" spans="2:51" s="11" customFormat="1">
      <c r="B402" s="185"/>
      <c r="D402" s="180" t="s">
        <v>133</v>
      </c>
      <c r="E402" s="186" t="s">
        <v>5</v>
      </c>
      <c r="F402" s="187" t="s">
        <v>462</v>
      </c>
      <c r="H402" s="188">
        <v>10.956</v>
      </c>
      <c r="I402" s="189"/>
      <c r="L402" s="185"/>
      <c r="M402" s="190"/>
      <c r="N402" s="191"/>
      <c r="O402" s="191"/>
      <c r="P402" s="191"/>
      <c r="Q402" s="191"/>
      <c r="R402" s="191"/>
      <c r="S402" s="191"/>
      <c r="T402" s="192"/>
      <c r="AT402" s="186" t="s">
        <v>133</v>
      </c>
      <c r="AU402" s="186" t="s">
        <v>81</v>
      </c>
      <c r="AV402" s="11" t="s">
        <v>81</v>
      </c>
      <c r="AW402" s="11" t="s">
        <v>35</v>
      </c>
      <c r="AX402" s="11" t="s">
        <v>71</v>
      </c>
      <c r="AY402" s="186" t="s">
        <v>120</v>
      </c>
    </row>
    <row r="403" spans="2:51" s="11" customFormat="1">
      <c r="B403" s="185"/>
      <c r="D403" s="180" t="s">
        <v>133</v>
      </c>
      <c r="E403" s="186" t="s">
        <v>5</v>
      </c>
      <c r="F403" s="187" t="s">
        <v>463</v>
      </c>
      <c r="H403" s="188">
        <v>12.077999999999999</v>
      </c>
      <c r="I403" s="189"/>
      <c r="L403" s="185"/>
      <c r="M403" s="190"/>
      <c r="N403" s="191"/>
      <c r="O403" s="191"/>
      <c r="P403" s="191"/>
      <c r="Q403" s="191"/>
      <c r="R403" s="191"/>
      <c r="S403" s="191"/>
      <c r="T403" s="192"/>
      <c r="AT403" s="186" t="s">
        <v>133</v>
      </c>
      <c r="AU403" s="186" t="s">
        <v>81</v>
      </c>
      <c r="AV403" s="11" t="s">
        <v>81</v>
      </c>
      <c r="AW403" s="11" t="s">
        <v>35</v>
      </c>
      <c r="AX403" s="11" t="s">
        <v>71</v>
      </c>
      <c r="AY403" s="186" t="s">
        <v>120</v>
      </c>
    </row>
    <row r="404" spans="2:51" s="11" customFormat="1">
      <c r="B404" s="185"/>
      <c r="D404" s="180" t="s">
        <v>133</v>
      </c>
      <c r="E404" s="186" t="s">
        <v>5</v>
      </c>
      <c r="F404" s="187" t="s">
        <v>464</v>
      </c>
      <c r="H404" s="188">
        <v>11.946</v>
      </c>
      <c r="I404" s="189"/>
      <c r="L404" s="185"/>
      <c r="M404" s="190"/>
      <c r="N404" s="191"/>
      <c r="O404" s="191"/>
      <c r="P404" s="191"/>
      <c r="Q404" s="191"/>
      <c r="R404" s="191"/>
      <c r="S404" s="191"/>
      <c r="T404" s="192"/>
      <c r="AT404" s="186" t="s">
        <v>133</v>
      </c>
      <c r="AU404" s="186" t="s">
        <v>81</v>
      </c>
      <c r="AV404" s="11" t="s">
        <v>81</v>
      </c>
      <c r="AW404" s="11" t="s">
        <v>35</v>
      </c>
      <c r="AX404" s="11" t="s">
        <v>71</v>
      </c>
      <c r="AY404" s="186" t="s">
        <v>120</v>
      </c>
    </row>
    <row r="405" spans="2:51" s="11" customFormat="1">
      <c r="B405" s="185"/>
      <c r="D405" s="180" t="s">
        <v>133</v>
      </c>
      <c r="E405" s="186" t="s">
        <v>5</v>
      </c>
      <c r="F405" s="187" t="s">
        <v>465</v>
      </c>
      <c r="H405" s="188">
        <v>17.82</v>
      </c>
      <c r="I405" s="189"/>
      <c r="L405" s="185"/>
      <c r="M405" s="190"/>
      <c r="N405" s="191"/>
      <c r="O405" s="191"/>
      <c r="P405" s="191"/>
      <c r="Q405" s="191"/>
      <c r="R405" s="191"/>
      <c r="S405" s="191"/>
      <c r="T405" s="192"/>
      <c r="AT405" s="186" t="s">
        <v>133</v>
      </c>
      <c r="AU405" s="186" t="s">
        <v>81</v>
      </c>
      <c r="AV405" s="11" t="s">
        <v>81</v>
      </c>
      <c r="AW405" s="11" t="s">
        <v>35</v>
      </c>
      <c r="AX405" s="11" t="s">
        <v>71</v>
      </c>
      <c r="AY405" s="186" t="s">
        <v>120</v>
      </c>
    </row>
    <row r="406" spans="2:51" s="11" customFormat="1">
      <c r="B406" s="185"/>
      <c r="D406" s="180" t="s">
        <v>133</v>
      </c>
      <c r="E406" s="186" t="s">
        <v>5</v>
      </c>
      <c r="F406" s="187" t="s">
        <v>466</v>
      </c>
      <c r="H406" s="188">
        <v>13.464</v>
      </c>
      <c r="I406" s="189"/>
      <c r="L406" s="185"/>
      <c r="M406" s="190"/>
      <c r="N406" s="191"/>
      <c r="O406" s="191"/>
      <c r="P406" s="191"/>
      <c r="Q406" s="191"/>
      <c r="R406" s="191"/>
      <c r="S406" s="191"/>
      <c r="T406" s="192"/>
      <c r="AT406" s="186" t="s">
        <v>133</v>
      </c>
      <c r="AU406" s="186" t="s">
        <v>81</v>
      </c>
      <c r="AV406" s="11" t="s">
        <v>81</v>
      </c>
      <c r="AW406" s="11" t="s">
        <v>35</v>
      </c>
      <c r="AX406" s="11" t="s">
        <v>71</v>
      </c>
      <c r="AY406" s="186" t="s">
        <v>120</v>
      </c>
    </row>
    <row r="407" spans="2:51" s="11" customFormat="1">
      <c r="B407" s="185"/>
      <c r="D407" s="180" t="s">
        <v>133</v>
      </c>
      <c r="E407" s="186" t="s">
        <v>5</v>
      </c>
      <c r="F407" s="187" t="s">
        <v>467</v>
      </c>
      <c r="H407" s="188">
        <v>2.508</v>
      </c>
      <c r="I407" s="189"/>
      <c r="L407" s="185"/>
      <c r="M407" s="190"/>
      <c r="N407" s="191"/>
      <c r="O407" s="191"/>
      <c r="P407" s="191"/>
      <c r="Q407" s="191"/>
      <c r="R407" s="191"/>
      <c r="S407" s="191"/>
      <c r="T407" s="192"/>
      <c r="AT407" s="186" t="s">
        <v>133</v>
      </c>
      <c r="AU407" s="186" t="s">
        <v>81</v>
      </c>
      <c r="AV407" s="11" t="s">
        <v>81</v>
      </c>
      <c r="AW407" s="11" t="s">
        <v>35</v>
      </c>
      <c r="AX407" s="11" t="s">
        <v>71</v>
      </c>
      <c r="AY407" s="186" t="s">
        <v>120</v>
      </c>
    </row>
    <row r="408" spans="2:51" s="11" customFormat="1">
      <c r="B408" s="185"/>
      <c r="D408" s="180" t="s">
        <v>133</v>
      </c>
      <c r="E408" s="186" t="s">
        <v>5</v>
      </c>
      <c r="F408" s="187" t="s">
        <v>468</v>
      </c>
      <c r="H408" s="188">
        <v>1.98</v>
      </c>
      <c r="I408" s="189"/>
      <c r="L408" s="185"/>
      <c r="M408" s="190"/>
      <c r="N408" s="191"/>
      <c r="O408" s="191"/>
      <c r="P408" s="191"/>
      <c r="Q408" s="191"/>
      <c r="R408" s="191"/>
      <c r="S408" s="191"/>
      <c r="T408" s="192"/>
      <c r="AT408" s="186" t="s">
        <v>133</v>
      </c>
      <c r="AU408" s="186" t="s">
        <v>81</v>
      </c>
      <c r="AV408" s="11" t="s">
        <v>81</v>
      </c>
      <c r="AW408" s="11" t="s">
        <v>35</v>
      </c>
      <c r="AX408" s="11" t="s">
        <v>71</v>
      </c>
      <c r="AY408" s="186" t="s">
        <v>120</v>
      </c>
    </row>
    <row r="409" spans="2:51" s="11" customFormat="1">
      <c r="B409" s="185"/>
      <c r="D409" s="180" t="s">
        <v>133</v>
      </c>
      <c r="E409" s="186" t="s">
        <v>5</v>
      </c>
      <c r="F409" s="187" t="s">
        <v>469</v>
      </c>
      <c r="H409" s="188">
        <v>25.74</v>
      </c>
      <c r="I409" s="189"/>
      <c r="L409" s="185"/>
      <c r="M409" s="190"/>
      <c r="N409" s="191"/>
      <c r="O409" s="191"/>
      <c r="P409" s="191"/>
      <c r="Q409" s="191"/>
      <c r="R409" s="191"/>
      <c r="S409" s="191"/>
      <c r="T409" s="192"/>
      <c r="AT409" s="186" t="s">
        <v>133</v>
      </c>
      <c r="AU409" s="186" t="s">
        <v>81</v>
      </c>
      <c r="AV409" s="11" t="s">
        <v>81</v>
      </c>
      <c r="AW409" s="11" t="s">
        <v>35</v>
      </c>
      <c r="AX409" s="11" t="s">
        <v>71</v>
      </c>
      <c r="AY409" s="186" t="s">
        <v>120</v>
      </c>
    </row>
    <row r="410" spans="2:51" s="11" customFormat="1">
      <c r="B410" s="185"/>
      <c r="D410" s="180" t="s">
        <v>133</v>
      </c>
      <c r="E410" s="186" t="s">
        <v>5</v>
      </c>
      <c r="F410" s="187" t="s">
        <v>470</v>
      </c>
      <c r="H410" s="188">
        <v>9.9</v>
      </c>
      <c r="I410" s="189"/>
      <c r="L410" s="185"/>
      <c r="M410" s="190"/>
      <c r="N410" s="191"/>
      <c r="O410" s="191"/>
      <c r="P410" s="191"/>
      <c r="Q410" s="191"/>
      <c r="R410" s="191"/>
      <c r="S410" s="191"/>
      <c r="T410" s="192"/>
      <c r="AT410" s="186" t="s">
        <v>133</v>
      </c>
      <c r="AU410" s="186" t="s">
        <v>81</v>
      </c>
      <c r="AV410" s="11" t="s">
        <v>81</v>
      </c>
      <c r="AW410" s="11" t="s">
        <v>35</v>
      </c>
      <c r="AX410" s="11" t="s">
        <v>71</v>
      </c>
      <c r="AY410" s="186" t="s">
        <v>120</v>
      </c>
    </row>
    <row r="411" spans="2:51" s="11" customFormat="1">
      <c r="B411" s="185"/>
      <c r="D411" s="180" t="s">
        <v>133</v>
      </c>
      <c r="E411" s="186" t="s">
        <v>5</v>
      </c>
      <c r="F411" s="187" t="s">
        <v>471</v>
      </c>
      <c r="H411" s="188">
        <v>25.08</v>
      </c>
      <c r="I411" s="189"/>
      <c r="L411" s="185"/>
      <c r="M411" s="190"/>
      <c r="N411" s="191"/>
      <c r="O411" s="191"/>
      <c r="P411" s="191"/>
      <c r="Q411" s="191"/>
      <c r="R411" s="191"/>
      <c r="S411" s="191"/>
      <c r="T411" s="192"/>
      <c r="AT411" s="186" t="s">
        <v>133</v>
      </c>
      <c r="AU411" s="186" t="s">
        <v>81</v>
      </c>
      <c r="AV411" s="11" t="s">
        <v>81</v>
      </c>
      <c r="AW411" s="11" t="s">
        <v>35</v>
      </c>
      <c r="AX411" s="11" t="s">
        <v>71</v>
      </c>
      <c r="AY411" s="186" t="s">
        <v>120</v>
      </c>
    </row>
    <row r="412" spans="2:51" s="11" customFormat="1">
      <c r="B412" s="185"/>
      <c r="D412" s="180" t="s">
        <v>133</v>
      </c>
      <c r="E412" s="186" t="s">
        <v>5</v>
      </c>
      <c r="F412" s="187" t="s">
        <v>472</v>
      </c>
      <c r="H412" s="188">
        <v>2.64</v>
      </c>
      <c r="I412" s="189"/>
      <c r="L412" s="185"/>
      <c r="M412" s="190"/>
      <c r="N412" s="191"/>
      <c r="O412" s="191"/>
      <c r="P412" s="191"/>
      <c r="Q412" s="191"/>
      <c r="R412" s="191"/>
      <c r="S412" s="191"/>
      <c r="T412" s="192"/>
      <c r="AT412" s="186" t="s">
        <v>133</v>
      </c>
      <c r="AU412" s="186" t="s">
        <v>81</v>
      </c>
      <c r="AV412" s="11" t="s">
        <v>81</v>
      </c>
      <c r="AW412" s="11" t="s">
        <v>35</v>
      </c>
      <c r="AX412" s="11" t="s">
        <v>71</v>
      </c>
      <c r="AY412" s="186" t="s">
        <v>120</v>
      </c>
    </row>
    <row r="413" spans="2:51" s="11" customFormat="1">
      <c r="B413" s="185"/>
      <c r="D413" s="180" t="s">
        <v>133</v>
      </c>
      <c r="E413" s="186" t="s">
        <v>5</v>
      </c>
      <c r="F413" s="187" t="s">
        <v>473</v>
      </c>
      <c r="H413" s="188">
        <v>3.3</v>
      </c>
      <c r="I413" s="189"/>
      <c r="L413" s="185"/>
      <c r="M413" s="190"/>
      <c r="N413" s="191"/>
      <c r="O413" s="191"/>
      <c r="P413" s="191"/>
      <c r="Q413" s="191"/>
      <c r="R413" s="191"/>
      <c r="S413" s="191"/>
      <c r="T413" s="192"/>
      <c r="AT413" s="186" t="s">
        <v>133</v>
      </c>
      <c r="AU413" s="186" t="s">
        <v>81</v>
      </c>
      <c r="AV413" s="11" t="s">
        <v>81</v>
      </c>
      <c r="AW413" s="11" t="s">
        <v>35</v>
      </c>
      <c r="AX413" s="11" t="s">
        <v>71</v>
      </c>
      <c r="AY413" s="186" t="s">
        <v>120</v>
      </c>
    </row>
    <row r="414" spans="2:51" s="11" customFormat="1">
      <c r="B414" s="185"/>
      <c r="D414" s="180" t="s">
        <v>133</v>
      </c>
      <c r="E414" s="186" t="s">
        <v>5</v>
      </c>
      <c r="F414" s="187" t="s">
        <v>474</v>
      </c>
      <c r="H414" s="188">
        <v>13.2</v>
      </c>
      <c r="I414" s="189"/>
      <c r="L414" s="185"/>
      <c r="M414" s="190"/>
      <c r="N414" s="191"/>
      <c r="O414" s="191"/>
      <c r="P414" s="191"/>
      <c r="Q414" s="191"/>
      <c r="R414" s="191"/>
      <c r="S414" s="191"/>
      <c r="T414" s="192"/>
      <c r="AT414" s="186" t="s">
        <v>133</v>
      </c>
      <c r="AU414" s="186" t="s">
        <v>81</v>
      </c>
      <c r="AV414" s="11" t="s">
        <v>81</v>
      </c>
      <c r="AW414" s="11" t="s">
        <v>35</v>
      </c>
      <c r="AX414" s="11" t="s">
        <v>71</v>
      </c>
      <c r="AY414" s="186" t="s">
        <v>120</v>
      </c>
    </row>
    <row r="415" spans="2:51" s="11" customFormat="1">
      <c r="B415" s="185"/>
      <c r="D415" s="180" t="s">
        <v>133</v>
      </c>
      <c r="E415" s="186" t="s">
        <v>5</v>
      </c>
      <c r="F415" s="187" t="s">
        <v>473</v>
      </c>
      <c r="H415" s="188">
        <v>3.3</v>
      </c>
      <c r="I415" s="189"/>
      <c r="L415" s="185"/>
      <c r="M415" s="190"/>
      <c r="N415" s="191"/>
      <c r="O415" s="191"/>
      <c r="P415" s="191"/>
      <c r="Q415" s="191"/>
      <c r="R415" s="191"/>
      <c r="S415" s="191"/>
      <c r="T415" s="192"/>
      <c r="AT415" s="186" t="s">
        <v>133</v>
      </c>
      <c r="AU415" s="186" t="s">
        <v>81</v>
      </c>
      <c r="AV415" s="11" t="s">
        <v>81</v>
      </c>
      <c r="AW415" s="11" t="s">
        <v>35</v>
      </c>
      <c r="AX415" s="11" t="s">
        <v>71</v>
      </c>
      <c r="AY415" s="186" t="s">
        <v>120</v>
      </c>
    </row>
    <row r="416" spans="2:51" s="11" customFormat="1">
      <c r="B416" s="185"/>
      <c r="D416" s="180" t="s">
        <v>133</v>
      </c>
      <c r="E416" s="186" t="s">
        <v>5</v>
      </c>
      <c r="F416" s="187" t="s">
        <v>475</v>
      </c>
      <c r="H416" s="188">
        <v>213.9</v>
      </c>
      <c r="I416" s="189"/>
      <c r="L416" s="185"/>
      <c r="M416" s="190"/>
      <c r="N416" s="191"/>
      <c r="O416" s="191"/>
      <c r="P416" s="191"/>
      <c r="Q416" s="191"/>
      <c r="R416" s="191"/>
      <c r="S416" s="191"/>
      <c r="T416" s="192"/>
      <c r="AT416" s="186" t="s">
        <v>133</v>
      </c>
      <c r="AU416" s="186" t="s">
        <v>81</v>
      </c>
      <c r="AV416" s="11" t="s">
        <v>81</v>
      </c>
      <c r="AW416" s="11" t="s">
        <v>35</v>
      </c>
      <c r="AX416" s="11" t="s">
        <v>71</v>
      </c>
      <c r="AY416" s="186" t="s">
        <v>120</v>
      </c>
    </row>
    <row r="417" spans="2:65" s="12" customFormat="1">
      <c r="B417" s="193"/>
      <c r="D417" s="180" t="s">
        <v>133</v>
      </c>
      <c r="E417" s="194" t="s">
        <v>5</v>
      </c>
      <c r="F417" s="195" t="s">
        <v>135</v>
      </c>
      <c r="H417" s="196">
        <v>500.60399999999998</v>
      </c>
      <c r="I417" s="197"/>
      <c r="L417" s="193"/>
      <c r="M417" s="198"/>
      <c r="N417" s="199"/>
      <c r="O417" s="199"/>
      <c r="P417" s="199"/>
      <c r="Q417" s="199"/>
      <c r="R417" s="199"/>
      <c r="S417" s="199"/>
      <c r="T417" s="200"/>
      <c r="AT417" s="194" t="s">
        <v>133</v>
      </c>
      <c r="AU417" s="194" t="s">
        <v>81</v>
      </c>
      <c r="AV417" s="12" t="s">
        <v>127</v>
      </c>
      <c r="AW417" s="12" t="s">
        <v>35</v>
      </c>
      <c r="AX417" s="12" t="s">
        <v>79</v>
      </c>
      <c r="AY417" s="194" t="s">
        <v>120</v>
      </c>
    </row>
    <row r="418" spans="2:65" s="1" customFormat="1" ht="16.5" customHeight="1">
      <c r="B418" s="167"/>
      <c r="C418" s="168" t="s">
        <v>476</v>
      </c>
      <c r="D418" s="168" t="s">
        <v>122</v>
      </c>
      <c r="E418" s="169" t="s">
        <v>477</v>
      </c>
      <c r="F418" s="170" t="s">
        <v>478</v>
      </c>
      <c r="G418" s="171" t="s">
        <v>246</v>
      </c>
      <c r="H418" s="172">
        <v>500.60399999999998</v>
      </c>
      <c r="I418" s="173"/>
      <c r="J418" s="174">
        <f>ROUND(I418*H418,2)</f>
        <v>0</v>
      </c>
      <c r="K418" s="170" t="s">
        <v>126</v>
      </c>
      <c r="L418" s="39"/>
      <c r="M418" s="175" t="s">
        <v>5</v>
      </c>
      <c r="N418" s="176" t="s">
        <v>42</v>
      </c>
      <c r="O418" s="40"/>
      <c r="P418" s="177">
        <f>O418*H418</f>
        <v>0</v>
      </c>
      <c r="Q418" s="177">
        <v>0</v>
      </c>
      <c r="R418" s="177">
        <f>Q418*H418</f>
        <v>0</v>
      </c>
      <c r="S418" s="177">
        <v>0</v>
      </c>
      <c r="T418" s="178">
        <f>S418*H418</f>
        <v>0</v>
      </c>
      <c r="AR418" s="22" t="s">
        <v>127</v>
      </c>
      <c r="AT418" s="22" t="s">
        <v>122</v>
      </c>
      <c r="AU418" s="22" t="s">
        <v>81</v>
      </c>
      <c r="AY418" s="22" t="s">
        <v>120</v>
      </c>
      <c r="BE418" s="179">
        <f>IF(N418="základní",J418,0)</f>
        <v>0</v>
      </c>
      <c r="BF418" s="179">
        <f>IF(N418="snížená",J418,0)</f>
        <v>0</v>
      </c>
      <c r="BG418" s="179">
        <f>IF(N418="zákl. přenesená",J418,0)</f>
        <v>0</v>
      </c>
      <c r="BH418" s="179">
        <f>IF(N418="sníž. přenesená",J418,0)</f>
        <v>0</v>
      </c>
      <c r="BI418" s="179">
        <f>IF(N418="nulová",J418,0)</f>
        <v>0</v>
      </c>
      <c r="BJ418" s="22" t="s">
        <v>79</v>
      </c>
      <c r="BK418" s="179">
        <f>ROUND(I418*H418,2)</f>
        <v>0</v>
      </c>
      <c r="BL418" s="22" t="s">
        <v>127</v>
      </c>
      <c r="BM418" s="22" t="s">
        <v>479</v>
      </c>
    </row>
    <row r="419" spans="2:65" s="1" customFormat="1" ht="27">
      <c r="B419" s="39"/>
      <c r="D419" s="180" t="s">
        <v>129</v>
      </c>
      <c r="F419" s="181" t="s">
        <v>480</v>
      </c>
      <c r="I419" s="182"/>
      <c r="L419" s="39"/>
      <c r="M419" s="183"/>
      <c r="N419" s="40"/>
      <c r="O419" s="40"/>
      <c r="P419" s="40"/>
      <c r="Q419" s="40"/>
      <c r="R419" s="40"/>
      <c r="S419" s="40"/>
      <c r="T419" s="68"/>
      <c r="AT419" s="22" t="s">
        <v>129</v>
      </c>
      <c r="AU419" s="22" t="s">
        <v>81</v>
      </c>
    </row>
    <row r="420" spans="2:65" s="11" customFormat="1">
      <c r="B420" s="185"/>
      <c r="D420" s="180" t="s">
        <v>133</v>
      </c>
      <c r="E420" s="186" t="s">
        <v>5</v>
      </c>
      <c r="F420" s="187" t="s">
        <v>454</v>
      </c>
      <c r="H420" s="188">
        <v>12.936</v>
      </c>
      <c r="I420" s="189"/>
      <c r="L420" s="185"/>
      <c r="M420" s="190"/>
      <c r="N420" s="191"/>
      <c r="O420" s="191"/>
      <c r="P420" s="191"/>
      <c r="Q420" s="191"/>
      <c r="R420" s="191"/>
      <c r="S420" s="191"/>
      <c r="T420" s="192"/>
      <c r="AT420" s="186" t="s">
        <v>133</v>
      </c>
      <c r="AU420" s="186" t="s">
        <v>81</v>
      </c>
      <c r="AV420" s="11" t="s">
        <v>81</v>
      </c>
      <c r="AW420" s="11" t="s">
        <v>35</v>
      </c>
      <c r="AX420" s="11" t="s">
        <v>71</v>
      </c>
      <c r="AY420" s="186" t="s">
        <v>120</v>
      </c>
    </row>
    <row r="421" spans="2:65" s="11" customFormat="1">
      <c r="B421" s="185"/>
      <c r="D421" s="180" t="s">
        <v>133</v>
      </c>
      <c r="E421" s="186" t="s">
        <v>5</v>
      </c>
      <c r="F421" s="187" t="s">
        <v>455</v>
      </c>
      <c r="H421" s="188">
        <v>22.044</v>
      </c>
      <c r="I421" s="189"/>
      <c r="L421" s="185"/>
      <c r="M421" s="190"/>
      <c r="N421" s="191"/>
      <c r="O421" s="191"/>
      <c r="P421" s="191"/>
      <c r="Q421" s="191"/>
      <c r="R421" s="191"/>
      <c r="S421" s="191"/>
      <c r="T421" s="192"/>
      <c r="AT421" s="186" t="s">
        <v>133</v>
      </c>
      <c r="AU421" s="186" t="s">
        <v>81</v>
      </c>
      <c r="AV421" s="11" t="s">
        <v>81</v>
      </c>
      <c r="AW421" s="11" t="s">
        <v>35</v>
      </c>
      <c r="AX421" s="11" t="s">
        <v>71</v>
      </c>
      <c r="AY421" s="186" t="s">
        <v>120</v>
      </c>
    </row>
    <row r="422" spans="2:65" s="11" customFormat="1">
      <c r="B422" s="185"/>
      <c r="D422" s="180" t="s">
        <v>133</v>
      </c>
      <c r="E422" s="186" t="s">
        <v>5</v>
      </c>
      <c r="F422" s="187" t="s">
        <v>456</v>
      </c>
      <c r="H422" s="188">
        <v>7.194</v>
      </c>
      <c r="I422" s="189"/>
      <c r="L422" s="185"/>
      <c r="M422" s="190"/>
      <c r="N422" s="191"/>
      <c r="O422" s="191"/>
      <c r="P422" s="191"/>
      <c r="Q422" s="191"/>
      <c r="R422" s="191"/>
      <c r="S422" s="191"/>
      <c r="T422" s="192"/>
      <c r="AT422" s="186" t="s">
        <v>133</v>
      </c>
      <c r="AU422" s="186" t="s">
        <v>81</v>
      </c>
      <c r="AV422" s="11" t="s">
        <v>81</v>
      </c>
      <c r="AW422" s="11" t="s">
        <v>35</v>
      </c>
      <c r="AX422" s="11" t="s">
        <v>71</v>
      </c>
      <c r="AY422" s="186" t="s">
        <v>120</v>
      </c>
    </row>
    <row r="423" spans="2:65" s="11" customFormat="1">
      <c r="B423" s="185"/>
      <c r="D423" s="180" t="s">
        <v>133</v>
      </c>
      <c r="E423" s="186" t="s">
        <v>5</v>
      </c>
      <c r="F423" s="187" t="s">
        <v>457</v>
      </c>
      <c r="H423" s="188">
        <v>30.03</v>
      </c>
      <c r="I423" s="189"/>
      <c r="L423" s="185"/>
      <c r="M423" s="190"/>
      <c r="N423" s="191"/>
      <c r="O423" s="191"/>
      <c r="P423" s="191"/>
      <c r="Q423" s="191"/>
      <c r="R423" s="191"/>
      <c r="S423" s="191"/>
      <c r="T423" s="192"/>
      <c r="AT423" s="186" t="s">
        <v>133</v>
      </c>
      <c r="AU423" s="186" t="s">
        <v>81</v>
      </c>
      <c r="AV423" s="11" t="s">
        <v>81</v>
      </c>
      <c r="AW423" s="11" t="s">
        <v>35</v>
      </c>
      <c r="AX423" s="11" t="s">
        <v>71</v>
      </c>
      <c r="AY423" s="186" t="s">
        <v>120</v>
      </c>
    </row>
    <row r="424" spans="2:65" s="11" customFormat="1">
      <c r="B424" s="185"/>
      <c r="D424" s="180" t="s">
        <v>133</v>
      </c>
      <c r="E424" s="186" t="s">
        <v>5</v>
      </c>
      <c r="F424" s="187" t="s">
        <v>458</v>
      </c>
      <c r="H424" s="188">
        <v>10.164</v>
      </c>
      <c r="I424" s="189"/>
      <c r="L424" s="185"/>
      <c r="M424" s="190"/>
      <c r="N424" s="191"/>
      <c r="O424" s="191"/>
      <c r="P424" s="191"/>
      <c r="Q424" s="191"/>
      <c r="R424" s="191"/>
      <c r="S424" s="191"/>
      <c r="T424" s="192"/>
      <c r="AT424" s="186" t="s">
        <v>133</v>
      </c>
      <c r="AU424" s="186" t="s">
        <v>81</v>
      </c>
      <c r="AV424" s="11" t="s">
        <v>81</v>
      </c>
      <c r="AW424" s="11" t="s">
        <v>35</v>
      </c>
      <c r="AX424" s="11" t="s">
        <v>71</v>
      </c>
      <c r="AY424" s="186" t="s">
        <v>120</v>
      </c>
    </row>
    <row r="425" spans="2:65" s="11" customFormat="1">
      <c r="B425" s="185"/>
      <c r="D425" s="180" t="s">
        <v>133</v>
      </c>
      <c r="E425" s="186" t="s">
        <v>5</v>
      </c>
      <c r="F425" s="187" t="s">
        <v>459</v>
      </c>
      <c r="H425" s="188">
        <v>31.481999999999999</v>
      </c>
      <c r="I425" s="189"/>
      <c r="L425" s="185"/>
      <c r="M425" s="190"/>
      <c r="N425" s="191"/>
      <c r="O425" s="191"/>
      <c r="P425" s="191"/>
      <c r="Q425" s="191"/>
      <c r="R425" s="191"/>
      <c r="S425" s="191"/>
      <c r="T425" s="192"/>
      <c r="AT425" s="186" t="s">
        <v>133</v>
      </c>
      <c r="AU425" s="186" t="s">
        <v>81</v>
      </c>
      <c r="AV425" s="11" t="s">
        <v>81</v>
      </c>
      <c r="AW425" s="11" t="s">
        <v>35</v>
      </c>
      <c r="AX425" s="11" t="s">
        <v>71</v>
      </c>
      <c r="AY425" s="186" t="s">
        <v>120</v>
      </c>
    </row>
    <row r="426" spans="2:65" s="11" customFormat="1">
      <c r="B426" s="185"/>
      <c r="D426" s="180" t="s">
        <v>133</v>
      </c>
      <c r="E426" s="186" t="s">
        <v>5</v>
      </c>
      <c r="F426" s="187" t="s">
        <v>460</v>
      </c>
      <c r="H426" s="188">
        <v>10.098000000000001</v>
      </c>
      <c r="I426" s="189"/>
      <c r="L426" s="185"/>
      <c r="M426" s="190"/>
      <c r="N426" s="191"/>
      <c r="O426" s="191"/>
      <c r="P426" s="191"/>
      <c r="Q426" s="191"/>
      <c r="R426" s="191"/>
      <c r="S426" s="191"/>
      <c r="T426" s="192"/>
      <c r="AT426" s="186" t="s">
        <v>133</v>
      </c>
      <c r="AU426" s="186" t="s">
        <v>81</v>
      </c>
      <c r="AV426" s="11" t="s">
        <v>81</v>
      </c>
      <c r="AW426" s="11" t="s">
        <v>35</v>
      </c>
      <c r="AX426" s="11" t="s">
        <v>71</v>
      </c>
      <c r="AY426" s="186" t="s">
        <v>120</v>
      </c>
    </row>
    <row r="427" spans="2:65" s="11" customFormat="1">
      <c r="B427" s="185"/>
      <c r="D427" s="180" t="s">
        <v>133</v>
      </c>
      <c r="E427" s="186" t="s">
        <v>5</v>
      </c>
      <c r="F427" s="187" t="s">
        <v>461</v>
      </c>
      <c r="H427" s="188">
        <v>8.8439999999999994</v>
      </c>
      <c r="I427" s="189"/>
      <c r="L427" s="185"/>
      <c r="M427" s="190"/>
      <c r="N427" s="191"/>
      <c r="O427" s="191"/>
      <c r="P427" s="191"/>
      <c r="Q427" s="191"/>
      <c r="R427" s="191"/>
      <c r="S427" s="191"/>
      <c r="T427" s="192"/>
      <c r="AT427" s="186" t="s">
        <v>133</v>
      </c>
      <c r="AU427" s="186" t="s">
        <v>81</v>
      </c>
      <c r="AV427" s="11" t="s">
        <v>81</v>
      </c>
      <c r="AW427" s="11" t="s">
        <v>35</v>
      </c>
      <c r="AX427" s="11" t="s">
        <v>71</v>
      </c>
      <c r="AY427" s="186" t="s">
        <v>120</v>
      </c>
    </row>
    <row r="428" spans="2:65" s="11" customFormat="1">
      <c r="B428" s="185"/>
      <c r="D428" s="180" t="s">
        <v>133</v>
      </c>
      <c r="E428" s="186" t="s">
        <v>5</v>
      </c>
      <c r="F428" s="187" t="s">
        <v>462</v>
      </c>
      <c r="H428" s="188">
        <v>10.956</v>
      </c>
      <c r="I428" s="189"/>
      <c r="L428" s="185"/>
      <c r="M428" s="190"/>
      <c r="N428" s="191"/>
      <c r="O428" s="191"/>
      <c r="P428" s="191"/>
      <c r="Q428" s="191"/>
      <c r="R428" s="191"/>
      <c r="S428" s="191"/>
      <c r="T428" s="192"/>
      <c r="AT428" s="186" t="s">
        <v>133</v>
      </c>
      <c r="AU428" s="186" t="s">
        <v>81</v>
      </c>
      <c r="AV428" s="11" t="s">
        <v>81</v>
      </c>
      <c r="AW428" s="11" t="s">
        <v>35</v>
      </c>
      <c r="AX428" s="11" t="s">
        <v>71</v>
      </c>
      <c r="AY428" s="186" t="s">
        <v>120</v>
      </c>
    </row>
    <row r="429" spans="2:65" s="11" customFormat="1">
      <c r="B429" s="185"/>
      <c r="D429" s="180" t="s">
        <v>133</v>
      </c>
      <c r="E429" s="186" t="s">
        <v>5</v>
      </c>
      <c r="F429" s="187" t="s">
        <v>463</v>
      </c>
      <c r="H429" s="188">
        <v>12.077999999999999</v>
      </c>
      <c r="I429" s="189"/>
      <c r="L429" s="185"/>
      <c r="M429" s="190"/>
      <c r="N429" s="191"/>
      <c r="O429" s="191"/>
      <c r="P429" s="191"/>
      <c r="Q429" s="191"/>
      <c r="R429" s="191"/>
      <c r="S429" s="191"/>
      <c r="T429" s="192"/>
      <c r="AT429" s="186" t="s">
        <v>133</v>
      </c>
      <c r="AU429" s="186" t="s">
        <v>81</v>
      </c>
      <c r="AV429" s="11" t="s">
        <v>81</v>
      </c>
      <c r="AW429" s="11" t="s">
        <v>35</v>
      </c>
      <c r="AX429" s="11" t="s">
        <v>71</v>
      </c>
      <c r="AY429" s="186" t="s">
        <v>120</v>
      </c>
    </row>
    <row r="430" spans="2:65" s="11" customFormat="1">
      <c r="B430" s="185"/>
      <c r="D430" s="180" t="s">
        <v>133</v>
      </c>
      <c r="E430" s="186" t="s">
        <v>5</v>
      </c>
      <c r="F430" s="187" t="s">
        <v>464</v>
      </c>
      <c r="H430" s="188">
        <v>11.946</v>
      </c>
      <c r="I430" s="189"/>
      <c r="L430" s="185"/>
      <c r="M430" s="190"/>
      <c r="N430" s="191"/>
      <c r="O430" s="191"/>
      <c r="P430" s="191"/>
      <c r="Q430" s="191"/>
      <c r="R430" s="191"/>
      <c r="S430" s="191"/>
      <c r="T430" s="192"/>
      <c r="AT430" s="186" t="s">
        <v>133</v>
      </c>
      <c r="AU430" s="186" t="s">
        <v>81</v>
      </c>
      <c r="AV430" s="11" t="s">
        <v>81</v>
      </c>
      <c r="AW430" s="11" t="s">
        <v>35</v>
      </c>
      <c r="AX430" s="11" t="s">
        <v>71</v>
      </c>
      <c r="AY430" s="186" t="s">
        <v>120</v>
      </c>
    </row>
    <row r="431" spans="2:65" s="11" customFormat="1">
      <c r="B431" s="185"/>
      <c r="D431" s="180" t="s">
        <v>133</v>
      </c>
      <c r="E431" s="186" t="s">
        <v>5</v>
      </c>
      <c r="F431" s="187" t="s">
        <v>465</v>
      </c>
      <c r="H431" s="188">
        <v>17.82</v>
      </c>
      <c r="I431" s="189"/>
      <c r="L431" s="185"/>
      <c r="M431" s="190"/>
      <c r="N431" s="191"/>
      <c r="O431" s="191"/>
      <c r="P431" s="191"/>
      <c r="Q431" s="191"/>
      <c r="R431" s="191"/>
      <c r="S431" s="191"/>
      <c r="T431" s="192"/>
      <c r="AT431" s="186" t="s">
        <v>133</v>
      </c>
      <c r="AU431" s="186" t="s">
        <v>81</v>
      </c>
      <c r="AV431" s="11" t="s">
        <v>81</v>
      </c>
      <c r="AW431" s="11" t="s">
        <v>35</v>
      </c>
      <c r="AX431" s="11" t="s">
        <v>71</v>
      </c>
      <c r="AY431" s="186" t="s">
        <v>120</v>
      </c>
    </row>
    <row r="432" spans="2:65" s="11" customFormat="1">
      <c r="B432" s="185"/>
      <c r="D432" s="180" t="s">
        <v>133</v>
      </c>
      <c r="E432" s="186" t="s">
        <v>5</v>
      </c>
      <c r="F432" s="187" t="s">
        <v>466</v>
      </c>
      <c r="H432" s="188">
        <v>13.464</v>
      </c>
      <c r="I432" s="189"/>
      <c r="L432" s="185"/>
      <c r="M432" s="190"/>
      <c r="N432" s="191"/>
      <c r="O432" s="191"/>
      <c r="P432" s="191"/>
      <c r="Q432" s="191"/>
      <c r="R432" s="191"/>
      <c r="S432" s="191"/>
      <c r="T432" s="192"/>
      <c r="AT432" s="186" t="s">
        <v>133</v>
      </c>
      <c r="AU432" s="186" t="s">
        <v>81</v>
      </c>
      <c r="AV432" s="11" t="s">
        <v>81</v>
      </c>
      <c r="AW432" s="11" t="s">
        <v>35</v>
      </c>
      <c r="AX432" s="11" t="s">
        <v>71</v>
      </c>
      <c r="AY432" s="186" t="s">
        <v>120</v>
      </c>
    </row>
    <row r="433" spans="2:65" s="11" customFormat="1">
      <c r="B433" s="185"/>
      <c r="D433" s="180" t="s">
        <v>133</v>
      </c>
      <c r="E433" s="186" t="s">
        <v>5</v>
      </c>
      <c r="F433" s="187" t="s">
        <v>467</v>
      </c>
      <c r="H433" s="188">
        <v>2.508</v>
      </c>
      <c r="I433" s="189"/>
      <c r="L433" s="185"/>
      <c r="M433" s="190"/>
      <c r="N433" s="191"/>
      <c r="O433" s="191"/>
      <c r="P433" s="191"/>
      <c r="Q433" s="191"/>
      <c r="R433" s="191"/>
      <c r="S433" s="191"/>
      <c r="T433" s="192"/>
      <c r="AT433" s="186" t="s">
        <v>133</v>
      </c>
      <c r="AU433" s="186" t="s">
        <v>81</v>
      </c>
      <c r="AV433" s="11" t="s">
        <v>81</v>
      </c>
      <c r="AW433" s="11" t="s">
        <v>35</v>
      </c>
      <c r="AX433" s="11" t="s">
        <v>71</v>
      </c>
      <c r="AY433" s="186" t="s">
        <v>120</v>
      </c>
    </row>
    <row r="434" spans="2:65" s="11" customFormat="1">
      <c r="B434" s="185"/>
      <c r="D434" s="180" t="s">
        <v>133</v>
      </c>
      <c r="E434" s="186" t="s">
        <v>5</v>
      </c>
      <c r="F434" s="187" t="s">
        <v>468</v>
      </c>
      <c r="H434" s="188">
        <v>1.98</v>
      </c>
      <c r="I434" s="189"/>
      <c r="L434" s="185"/>
      <c r="M434" s="190"/>
      <c r="N434" s="191"/>
      <c r="O434" s="191"/>
      <c r="P434" s="191"/>
      <c r="Q434" s="191"/>
      <c r="R434" s="191"/>
      <c r="S434" s="191"/>
      <c r="T434" s="192"/>
      <c r="AT434" s="186" t="s">
        <v>133</v>
      </c>
      <c r="AU434" s="186" t="s">
        <v>81</v>
      </c>
      <c r="AV434" s="11" t="s">
        <v>81</v>
      </c>
      <c r="AW434" s="11" t="s">
        <v>35</v>
      </c>
      <c r="AX434" s="11" t="s">
        <v>71</v>
      </c>
      <c r="AY434" s="186" t="s">
        <v>120</v>
      </c>
    </row>
    <row r="435" spans="2:65" s="11" customFormat="1">
      <c r="B435" s="185"/>
      <c r="D435" s="180" t="s">
        <v>133</v>
      </c>
      <c r="E435" s="186" t="s">
        <v>5</v>
      </c>
      <c r="F435" s="187" t="s">
        <v>469</v>
      </c>
      <c r="H435" s="188">
        <v>25.74</v>
      </c>
      <c r="I435" s="189"/>
      <c r="L435" s="185"/>
      <c r="M435" s="190"/>
      <c r="N435" s="191"/>
      <c r="O435" s="191"/>
      <c r="P435" s="191"/>
      <c r="Q435" s="191"/>
      <c r="R435" s="191"/>
      <c r="S435" s="191"/>
      <c r="T435" s="192"/>
      <c r="AT435" s="186" t="s">
        <v>133</v>
      </c>
      <c r="AU435" s="186" t="s">
        <v>81</v>
      </c>
      <c r="AV435" s="11" t="s">
        <v>81</v>
      </c>
      <c r="AW435" s="11" t="s">
        <v>35</v>
      </c>
      <c r="AX435" s="11" t="s">
        <v>71</v>
      </c>
      <c r="AY435" s="186" t="s">
        <v>120</v>
      </c>
    </row>
    <row r="436" spans="2:65" s="11" customFormat="1">
      <c r="B436" s="185"/>
      <c r="D436" s="180" t="s">
        <v>133</v>
      </c>
      <c r="E436" s="186" t="s">
        <v>5</v>
      </c>
      <c r="F436" s="187" t="s">
        <v>470</v>
      </c>
      <c r="H436" s="188">
        <v>9.9</v>
      </c>
      <c r="I436" s="189"/>
      <c r="L436" s="185"/>
      <c r="M436" s="190"/>
      <c r="N436" s="191"/>
      <c r="O436" s="191"/>
      <c r="P436" s="191"/>
      <c r="Q436" s="191"/>
      <c r="R436" s="191"/>
      <c r="S436" s="191"/>
      <c r="T436" s="192"/>
      <c r="AT436" s="186" t="s">
        <v>133</v>
      </c>
      <c r="AU436" s="186" t="s">
        <v>81</v>
      </c>
      <c r="AV436" s="11" t="s">
        <v>81</v>
      </c>
      <c r="AW436" s="11" t="s">
        <v>35</v>
      </c>
      <c r="AX436" s="11" t="s">
        <v>71</v>
      </c>
      <c r="AY436" s="186" t="s">
        <v>120</v>
      </c>
    </row>
    <row r="437" spans="2:65" s="11" customFormat="1">
      <c r="B437" s="185"/>
      <c r="D437" s="180" t="s">
        <v>133</v>
      </c>
      <c r="E437" s="186" t="s">
        <v>5</v>
      </c>
      <c r="F437" s="187" t="s">
        <v>471</v>
      </c>
      <c r="H437" s="188">
        <v>25.08</v>
      </c>
      <c r="I437" s="189"/>
      <c r="L437" s="185"/>
      <c r="M437" s="190"/>
      <c r="N437" s="191"/>
      <c r="O437" s="191"/>
      <c r="P437" s="191"/>
      <c r="Q437" s="191"/>
      <c r="R437" s="191"/>
      <c r="S437" s="191"/>
      <c r="T437" s="192"/>
      <c r="AT437" s="186" t="s">
        <v>133</v>
      </c>
      <c r="AU437" s="186" t="s">
        <v>81</v>
      </c>
      <c r="AV437" s="11" t="s">
        <v>81</v>
      </c>
      <c r="AW437" s="11" t="s">
        <v>35</v>
      </c>
      <c r="AX437" s="11" t="s">
        <v>71</v>
      </c>
      <c r="AY437" s="186" t="s">
        <v>120</v>
      </c>
    </row>
    <row r="438" spans="2:65" s="11" customFormat="1">
      <c r="B438" s="185"/>
      <c r="D438" s="180" t="s">
        <v>133</v>
      </c>
      <c r="E438" s="186" t="s">
        <v>5</v>
      </c>
      <c r="F438" s="187" t="s">
        <v>472</v>
      </c>
      <c r="H438" s="188">
        <v>2.64</v>
      </c>
      <c r="I438" s="189"/>
      <c r="L438" s="185"/>
      <c r="M438" s="190"/>
      <c r="N438" s="191"/>
      <c r="O438" s="191"/>
      <c r="P438" s="191"/>
      <c r="Q438" s="191"/>
      <c r="R438" s="191"/>
      <c r="S438" s="191"/>
      <c r="T438" s="192"/>
      <c r="AT438" s="186" t="s">
        <v>133</v>
      </c>
      <c r="AU438" s="186" t="s">
        <v>81</v>
      </c>
      <c r="AV438" s="11" t="s">
        <v>81</v>
      </c>
      <c r="AW438" s="11" t="s">
        <v>35</v>
      </c>
      <c r="AX438" s="11" t="s">
        <v>71</v>
      </c>
      <c r="AY438" s="186" t="s">
        <v>120</v>
      </c>
    </row>
    <row r="439" spans="2:65" s="11" customFormat="1">
      <c r="B439" s="185"/>
      <c r="D439" s="180" t="s">
        <v>133</v>
      </c>
      <c r="E439" s="186" t="s">
        <v>5</v>
      </c>
      <c r="F439" s="187" t="s">
        <v>473</v>
      </c>
      <c r="H439" s="188">
        <v>3.3</v>
      </c>
      <c r="I439" s="189"/>
      <c r="L439" s="185"/>
      <c r="M439" s="190"/>
      <c r="N439" s="191"/>
      <c r="O439" s="191"/>
      <c r="P439" s="191"/>
      <c r="Q439" s="191"/>
      <c r="R439" s="191"/>
      <c r="S439" s="191"/>
      <c r="T439" s="192"/>
      <c r="AT439" s="186" t="s">
        <v>133</v>
      </c>
      <c r="AU439" s="186" t="s">
        <v>81</v>
      </c>
      <c r="AV439" s="11" t="s">
        <v>81</v>
      </c>
      <c r="AW439" s="11" t="s">
        <v>35</v>
      </c>
      <c r="AX439" s="11" t="s">
        <v>71</v>
      </c>
      <c r="AY439" s="186" t="s">
        <v>120</v>
      </c>
    </row>
    <row r="440" spans="2:65" s="11" customFormat="1">
      <c r="B440" s="185"/>
      <c r="D440" s="180" t="s">
        <v>133</v>
      </c>
      <c r="E440" s="186" t="s">
        <v>5</v>
      </c>
      <c r="F440" s="187" t="s">
        <v>474</v>
      </c>
      <c r="H440" s="188">
        <v>13.2</v>
      </c>
      <c r="I440" s="189"/>
      <c r="L440" s="185"/>
      <c r="M440" s="190"/>
      <c r="N440" s="191"/>
      <c r="O440" s="191"/>
      <c r="P440" s="191"/>
      <c r="Q440" s="191"/>
      <c r="R440" s="191"/>
      <c r="S440" s="191"/>
      <c r="T440" s="192"/>
      <c r="AT440" s="186" t="s">
        <v>133</v>
      </c>
      <c r="AU440" s="186" t="s">
        <v>81</v>
      </c>
      <c r="AV440" s="11" t="s">
        <v>81</v>
      </c>
      <c r="AW440" s="11" t="s">
        <v>35</v>
      </c>
      <c r="AX440" s="11" t="s">
        <v>71</v>
      </c>
      <c r="AY440" s="186" t="s">
        <v>120</v>
      </c>
    </row>
    <row r="441" spans="2:65" s="11" customFormat="1">
      <c r="B441" s="185"/>
      <c r="D441" s="180" t="s">
        <v>133</v>
      </c>
      <c r="E441" s="186" t="s">
        <v>5</v>
      </c>
      <c r="F441" s="187" t="s">
        <v>473</v>
      </c>
      <c r="H441" s="188">
        <v>3.3</v>
      </c>
      <c r="I441" s="189"/>
      <c r="L441" s="185"/>
      <c r="M441" s="190"/>
      <c r="N441" s="191"/>
      <c r="O441" s="191"/>
      <c r="P441" s="191"/>
      <c r="Q441" s="191"/>
      <c r="R441" s="191"/>
      <c r="S441" s="191"/>
      <c r="T441" s="192"/>
      <c r="AT441" s="186" t="s">
        <v>133</v>
      </c>
      <c r="AU441" s="186" t="s">
        <v>81</v>
      </c>
      <c r="AV441" s="11" t="s">
        <v>81</v>
      </c>
      <c r="AW441" s="11" t="s">
        <v>35</v>
      </c>
      <c r="AX441" s="11" t="s">
        <v>71</v>
      </c>
      <c r="AY441" s="186" t="s">
        <v>120</v>
      </c>
    </row>
    <row r="442" spans="2:65" s="11" customFormat="1">
      <c r="B442" s="185"/>
      <c r="D442" s="180" t="s">
        <v>133</v>
      </c>
      <c r="E442" s="186" t="s">
        <v>5</v>
      </c>
      <c r="F442" s="187" t="s">
        <v>475</v>
      </c>
      <c r="H442" s="188">
        <v>213.9</v>
      </c>
      <c r="I442" s="189"/>
      <c r="L442" s="185"/>
      <c r="M442" s="190"/>
      <c r="N442" s="191"/>
      <c r="O442" s="191"/>
      <c r="P442" s="191"/>
      <c r="Q442" s="191"/>
      <c r="R442" s="191"/>
      <c r="S442" s="191"/>
      <c r="T442" s="192"/>
      <c r="AT442" s="186" t="s">
        <v>133</v>
      </c>
      <c r="AU442" s="186" t="s">
        <v>81</v>
      </c>
      <c r="AV442" s="11" t="s">
        <v>81</v>
      </c>
      <c r="AW442" s="11" t="s">
        <v>35</v>
      </c>
      <c r="AX442" s="11" t="s">
        <v>71</v>
      </c>
      <c r="AY442" s="186" t="s">
        <v>120</v>
      </c>
    </row>
    <row r="443" spans="2:65" s="12" customFormat="1">
      <c r="B443" s="193"/>
      <c r="D443" s="180" t="s">
        <v>133</v>
      </c>
      <c r="E443" s="194" t="s">
        <v>5</v>
      </c>
      <c r="F443" s="195" t="s">
        <v>135</v>
      </c>
      <c r="H443" s="196">
        <v>500.60399999999998</v>
      </c>
      <c r="I443" s="197"/>
      <c r="L443" s="193"/>
      <c r="M443" s="198"/>
      <c r="N443" s="199"/>
      <c r="O443" s="199"/>
      <c r="P443" s="199"/>
      <c r="Q443" s="199"/>
      <c r="R443" s="199"/>
      <c r="S443" s="199"/>
      <c r="T443" s="200"/>
      <c r="AT443" s="194" t="s">
        <v>133</v>
      </c>
      <c r="AU443" s="194" t="s">
        <v>81</v>
      </c>
      <c r="AV443" s="12" t="s">
        <v>127</v>
      </c>
      <c r="AW443" s="12" t="s">
        <v>35</v>
      </c>
      <c r="AX443" s="12" t="s">
        <v>79</v>
      </c>
      <c r="AY443" s="194" t="s">
        <v>120</v>
      </c>
    </row>
    <row r="444" spans="2:65" s="1" customFormat="1" ht="16.5" customHeight="1">
      <c r="B444" s="167"/>
      <c r="C444" s="168" t="s">
        <v>481</v>
      </c>
      <c r="D444" s="168" t="s">
        <v>122</v>
      </c>
      <c r="E444" s="169" t="s">
        <v>482</v>
      </c>
      <c r="F444" s="170" t="s">
        <v>483</v>
      </c>
      <c r="G444" s="171" t="s">
        <v>246</v>
      </c>
      <c r="H444" s="172">
        <v>500.60399999999998</v>
      </c>
      <c r="I444" s="173"/>
      <c r="J444" s="174">
        <f>ROUND(I444*H444,2)</f>
        <v>0</v>
      </c>
      <c r="K444" s="170" t="s">
        <v>126</v>
      </c>
      <c r="L444" s="39"/>
      <c r="M444" s="175" t="s">
        <v>5</v>
      </c>
      <c r="N444" s="176" t="s">
        <v>42</v>
      </c>
      <c r="O444" s="40"/>
      <c r="P444" s="177">
        <f>O444*H444</f>
        <v>0</v>
      </c>
      <c r="Q444" s="177">
        <v>0</v>
      </c>
      <c r="R444" s="177">
        <f>Q444*H444</f>
        <v>0</v>
      </c>
      <c r="S444" s="177">
        <v>0</v>
      </c>
      <c r="T444" s="178">
        <f>S444*H444</f>
        <v>0</v>
      </c>
      <c r="AR444" s="22" t="s">
        <v>127</v>
      </c>
      <c r="AT444" s="22" t="s">
        <v>122</v>
      </c>
      <c r="AU444" s="22" t="s">
        <v>81</v>
      </c>
      <c r="AY444" s="22" t="s">
        <v>120</v>
      </c>
      <c r="BE444" s="179">
        <f>IF(N444="základní",J444,0)</f>
        <v>0</v>
      </c>
      <c r="BF444" s="179">
        <f>IF(N444="snížená",J444,0)</f>
        <v>0</v>
      </c>
      <c r="BG444" s="179">
        <f>IF(N444="zákl. přenesená",J444,0)</f>
        <v>0</v>
      </c>
      <c r="BH444" s="179">
        <f>IF(N444="sníž. přenesená",J444,0)</f>
        <v>0</v>
      </c>
      <c r="BI444" s="179">
        <f>IF(N444="nulová",J444,0)</f>
        <v>0</v>
      </c>
      <c r="BJ444" s="22" t="s">
        <v>79</v>
      </c>
      <c r="BK444" s="179">
        <f>ROUND(I444*H444,2)</f>
        <v>0</v>
      </c>
      <c r="BL444" s="22" t="s">
        <v>127</v>
      </c>
      <c r="BM444" s="22" t="s">
        <v>484</v>
      </c>
    </row>
    <row r="445" spans="2:65" s="1" customFormat="1">
      <c r="B445" s="39"/>
      <c r="D445" s="180" t="s">
        <v>129</v>
      </c>
      <c r="F445" s="181" t="s">
        <v>483</v>
      </c>
      <c r="I445" s="182"/>
      <c r="L445" s="39"/>
      <c r="M445" s="183"/>
      <c r="N445" s="40"/>
      <c r="O445" s="40"/>
      <c r="P445" s="40"/>
      <c r="Q445" s="40"/>
      <c r="R445" s="40"/>
      <c r="S445" s="40"/>
      <c r="T445" s="68"/>
      <c r="AT445" s="22" t="s">
        <v>129</v>
      </c>
      <c r="AU445" s="22" t="s">
        <v>81</v>
      </c>
    </row>
    <row r="446" spans="2:65" s="11" customFormat="1">
      <c r="B446" s="185"/>
      <c r="D446" s="180" t="s">
        <v>133</v>
      </c>
      <c r="E446" s="186" t="s">
        <v>5</v>
      </c>
      <c r="F446" s="187" t="s">
        <v>454</v>
      </c>
      <c r="H446" s="188">
        <v>12.936</v>
      </c>
      <c r="I446" s="189"/>
      <c r="L446" s="185"/>
      <c r="M446" s="190"/>
      <c r="N446" s="191"/>
      <c r="O446" s="191"/>
      <c r="P446" s="191"/>
      <c r="Q446" s="191"/>
      <c r="R446" s="191"/>
      <c r="S446" s="191"/>
      <c r="T446" s="192"/>
      <c r="AT446" s="186" t="s">
        <v>133</v>
      </c>
      <c r="AU446" s="186" t="s">
        <v>81</v>
      </c>
      <c r="AV446" s="11" t="s">
        <v>81</v>
      </c>
      <c r="AW446" s="11" t="s">
        <v>35</v>
      </c>
      <c r="AX446" s="11" t="s">
        <v>71</v>
      </c>
      <c r="AY446" s="186" t="s">
        <v>120</v>
      </c>
    </row>
    <row r="447" spans="2:65" s="11" customFormat="1">
      <c r="B447" s="185"/>
      <c r="D447" s="180" t="s">
        <v>133</v>
      </c>
      <c r="E447" s="186" t="s">
        <v>5</v>
      </c>
      <c r="F447" s="187" t="s">
        <v>455</v>
      </c>
      <c r="H447" s="188">
        <v>22.044</v>
      </c>
      <c r="I447" s="189"/>
      <c r="L447" s="185"/>
      <c r="M447" s="190"/>
      <c r="N447" s="191"/>
      <c r="O447" s="191"/>
      <c r="P447" s="191"/>
      <c r="Q447" s="191"/>
      <c r="R447" s="191"/>
      <c r="S447" s="191"/>
      <c r="T447" s="192"/>
      <c r="AT447" s="186" t="s">
        <v>133</v>
      </c>
      <c r="AU447" s="186" t="s">
        <v>81</v>
      </c>
      <c r="AV447" s="11" t="s">
        <v>81</v>
      </c>
      <c r="AW447" s="11" t="s">
        <v>35</v>
      </c>
      <c r="AX447" s="11" t="s">
        <v>71</v>
      </c>
      <c r="AY447" s="186" t="s">
        <v>120</v>
      </c>
    </row>
    <row r="448" spans="2:65" s="11" customFormat="1">
      <c r="B448" s="185"/>
      <c r="D448" s="180" t="s">
        <v>133</v>
      </c>
      <c r="E448" s="186" t="s">
        <v>5</v>
      </c>
      <c r="F448" s="187" t="s">
        <v>456</v>
      </c>
      <c r="H448" s="188">
        <v>7.194</v>
      </c>
      <c r="I448" s="189"/>
      <c r="L448" s="185"/>
      <c r="M448" s="190"/>
      <c r="N448" s="191"/>
      <c r="O448" s="191"/>
      <c r="P448" s="191"/>
      <c r="Q448" s="191"/>
      <c r="R448" s="191"/>
      <c r="S448" s="191"/>
      <c r="T448" s="192"/>
      <c r="AT448" s="186" t="s">
        <v>133</v>
      </c>
      <c r="AU448" s="186" t="s">
        <v>81</v>
      </c>
      <c r="AV448" s="11" t="s">
        <v>81</v>
      </c>
      <c r="AW448" s="11" t="s">
        <v>35</v>
      </c>
      <c r="AX448" s="11" t="s">
        <v>71</v>
      </c>
      <c r="AY448" s="186" t="s">
        <v>120</v>
      </c>
    </row>
    <row r="449" spans="2:51" s="11" customFormat="1">
      <c r="B449" s="185"/>
      <c r="D449" s="180" t="s">
        <v>133</v>
      </c>
      <c r="E449" s="186" t="s">
        <v>5</v>
      </c>
      <c r="F449" s="187" t="s">
        <v>457</v>
      </c>
      <c r="H449" s="188">
        <v>30.03</v>
      </c>
      <c r="I449" s="189"/>
      <c r="L449" s="185"/>
      <c r="M449" s="190"/>
      <c r="N449" s="191"/>
      <c r="O449" s="191"/>
      <c r="P449" s="191"/>
      <c r="Q449" s="191"/>
      <c r="R449" s="191"/>
      <c r="S449" s="191"/>
      <c r="T449" s="192"/>
      <c r="AT449" s="186" t="s">
        <v>133</v>
      </c>
      <c r="AU449" s="186" t="s">
        <v>81</v>
      </c>
      <c r="AV449" s="11" t="s">
        <v>81</v>
      </c>
      <c r="AW449" s="11" t="s">
        <v>35</v>
      </c>
      <c r="AX449" s="11" t="s">
        <v>71</v>
      </c>
      <c r="AY449" s="186" t="s">
        <v>120</v>
      </c>
    </row>
    <row r="450" spans="2:51" s="11" customFormat="1">
      <c r="B450" s="185"/>
      <c r="D450" s="180" t="s">
        <v>133</v>
      </c>
      <c r="E450" s="186" t="s">
        <v>5</v>
      </c>
      <c r="F450" s="187" t="s">
        <v>458</v>
      </c>
      <c r="H450" s="188">
        <v>10.164</v>
      </c>
      <c r="I450" s="189"/>
      <c r="L450" s="185"/>
      <c r="M450" s="190"/>
      <c r="N450" s="191"/>
      <c r="O450" s="191"/>
      <c r="P450" s="191"/>
      <c r="Q450" s="191"/>
      <c r="R450" s="191"/>
      <c r="S450" s="191"/>
      <c r="T450" s="192"/>
      <c r="AT450" s="186" t="s">
        <v>133</v>
      </c>
      <c r="AU450" s="186" t="s">
        <v>81</v>
      </c>
      <c r="AV450" s="11" t="s">
        <v>81</v>
      </c>
      <c r="AW450" s="11" t="s">
        <v>35</v>
      </c>
      <c r="AX450" s="11" t="s">
        <v>71</v>
      </c>
      <c r="AY450" s="186" t="s">
        <v>120</v>
      </c>
    </row>
    <row r="451" spans="2:51" s="11" customFormat="1">
      <c r="B451" s="185"/>
      <c r="D451" s="180" t="s">
        <v>133</v>
      </c>
      <c r="E451" s="186" t="s">
        <v>5</v>
      </c>
      <c r="F451" s="187" t="s">
        <v>459</v>
      </c>
      <c r="H451" s="188">
        <v>31.481999999999999</v>
      </c>
      <c r="I451" s="189"/>
      <c r="L451" s="185"/>
      <c r="M451" s="190"/>
      <c r="N451" s="191"/>
      <c r="O451" s="191"/>
      <c r="P451" s="191"/>
      <c r="Q451" s="191"/>
      <c r="R451" s="191"/>
      <c r="S451" s="191"/>
      <c r="T451" s="192"/>
      <c r="AT451" s="186" t="s">
        <v>133</v>
      </c>
      <c r="AU451" s="186" t="s">
        <v>81</v>
      </c>
      <c r="AV451" s="11" t="s">
        <v>81</v>
      </c>
      <c r="AW451" s="11" t="s">
        <v>35</v>
      </c>
      <c r="AX451" s="11" t="s">
        <v>71</v>
      </c>
      <c r="AY451" s="186" t="s">
        <v>120</v>
      </c>
    </row>
    <row r="452" spans="2:51" s="11" customFormat="1">
      <c r="B452" s="185"/>
      <c r="D452" s="180" t="s">
        <v>133</v>
      </c>
      <c r="E452" s="186" t="s">
        <v>5</v>
      </c>
      <c r="F452" s="187" t="s">
        <v>460</v>
      </c>
      <c r="H452" s="188">
        <v>10.098000000000001</v>
      </c>
      <c r="I452" s="189"/>
      <c r="L452" s="185"/>
      <c r="M452" s="190"/>
      <c r="N452" s="191"/>
      <c r="O452" s="191"/>
      <c r="P452" s="191"/>
      <c r="Q452" s="191"/>
      <c r="R452" s="191"/>
      <c r="S452" s="191"/>
      <c r="T452" s="192"/>
      <c r="AT452" s="186" t="s">
        <v>133</v>
      </c>
      <c r="AU452" s="186" t="s">
        <v>81</v>
      </c>
      <c r="AV452" s="11" t="s">
        <v>81</v>
      </c>
      <c r="AW452" s="11" t="s">
        <v>35</v>
      </c>
      <c r="AX452" s="11" t="s">
        <v>71</v>
      </c>
      <c r="AY452" s="186" t="s">
        <v>120</v>
      </c>
    </row>
    <row r="453" spans="2:51" s="11" customFormat="1">
      <c r="B453" s="185"/>
      <c r="D453" s="180" t="s">
        <v>133</v>
      </c>
      <c r="E453" s="186" t="s">
        <v>5</v>
      </c>
      <c r="F453" s="187" t="s">
        <v>461</v>
      </c>
      <c r="H453" s="188">
        <v>8.8439999999999994</v>
      </c>
      <c r="I453" s="189"/>
      <c r="L453" s="185"/>
      <c r="M453" s="190"/>
      <c r="N453" s="191"/>
      <c r="O453" s="191"/>
      <c r="P453" s="191"/>
      <c r="Q453" s="191"/>
      <c r="R453" s="191"/>
      <c r="S453" s="191"/>
      <c r="T453" s="192"/>
      <c r="AT453" s="186" t="s">
        <v>133</v>
      </c>
      <c r="AU453" s="186" t="s">
        <v>81</v>
      </c>
      <c r="AV453" s="11" t="s">
        <v>81</v>
      </c>
      <c r="AW453" s="11" t="s">
        <v>35</v>
      </c>
      <c r="AX453" s="11" t="s">
        <v>71</v>
      </c>
      <c r="AY453" s="186" t="s">
        <v>120</v>
      </c>
    </row>
    <row r="454" spans="2:51" s="11" customFormat="1">
      <c r="B454" s="185"/>
      <c r="D454" s="180" t="s">
        <v>133</v>
      </c>
      <c r="E454" s="186" t="s">
        <v>5</v>
      </c>
      <c r="F454" s="187" t="s">
        <v>462</v>
      </c>
      <c r="H454" s="188">
        <v>10.956</v>
      </c>
      <c r="I454" s="189"/>
      <c r="L454" s="185"/>
      <c r="M454" s="190"/>
      <c r="N454" s="191"/>
      <c r="O454" s="191"/>
      <c r="P454" s="191"/>
      <c r="Q454" s="191"/>
      <c r="R454" s="191"/>
      <c r="S454" s="191"/>
      <c r="T454" s="192"/>
      <c r="AT454" s="186" t="s">
        <v>133</v>
      </c>
      <c r="AU454" s="186" t="s">
        <v>81</v>
      </c>
      <c r="AV454" s="11" t="s">
        <v>81</v>
      </c>
      <c r="AW454" s="11" t="s">
        <v>35</v>
      </c>
      <c r="AX454" s="11" t="s">
        <v>71</v>
      </c>
      <c r="AY454" s="186" t="s">
        <v>120</v>
      </c>
    </row>
    <row r="455" spans="2:51" s="11" customFormat="1">
      <c r="B455" s="185"/>
      <c r="D455" s="180" t="s">
        <v>133</v>
      </c>
      <c r="E455" s="186" t="s">
        <v>5</v>
      </c>
      <c r="F455" s="187" t="s">
        <v>463</v>
      </c>
      <c r="H455" s="188">
        <v>12.077999999999999</v>
      </c>
      <c r="I455" s="189"/>
      <c r="L455" s="185"/>
      <c r="M455" s="190"/>
      <c r="N455" s="191"/>
      <c r="O455" s="191"/>
      <c r="P455" s="191"/>
      <c r="Q455" s="191"/>
      <c r="R455" s="191"/>
      <c r="S455" s="191"/>
      <c r="T455" s="192"/>
      <c r="AT455" s="186" t="s">
        <v>133</v>
      </c>
      <c r="AU455" s="186" t="s">
        <v>81</v>
      </c>
      <c r="AV455" s="11" t="s">
        <v>81</v>
      </c>
      <c r="AW455" s="11" t="s">
        <v>35</v>
      </c>
      <c r="AX455" s="11" t="s">
        <v>71</v>
      </c>
      <c r="AY455" s="186" t="s">
        <v>120</v>
      </c>
    </row>
    <row r="456" spans="2:51" s="11" customFormat="1">
      <c r="B456" s="185"/>
      <c r="D456" s="180" t="s">
        <v>133</v>
      </c>
      <c r="E456" s="186" t="s">
        <v>5</v>
      </c>
      <c r="F456" s="187" t="s">
        <v>464</v>
      </c>
      <c r="H456" s="188">
        <v>11.946</v>
      </c>
      <c r="I456" s="189"/>
      <c r="L456" s="185"/>
      <c r="M456" s="190"/>
      <c r="N456" s="191"/>
      <c r="O456" s="191"/>
      <c r="P456" s="191"/>
      <c r="Q456" s="191"/>
      <c r="R456" s="191"/>
      <c r="S456" s="191"/>
      <c r="T456" s="192"/>
      <c r="AT456" s="186" t="s">
        <v>133</v>
      </c>
      <c r="AU456" s="186" t="s">
        <v>81</v>
      </c>
      <c r="AV456" s="11" t="s">
        <v>81</v>
      </c>
      <c r="AW456" s="11" t="s">
        <v>35</v>
      </c>
      <c r="AX456" s="11" t="s">
        <v>71</v>
      </c>
      <c r="AY456" s="186" t="s">
        <v>120</v>
      </c>
    </row>
    <row r="457" spans="2:51" s="11" customFormat="1">
      <c r="B457" s="185"/>
      <c r="D457" s="180" t="s">
        <v>133</v>
      </c>
      <c r="E457" s="186" t="s">
        <v>5</v>
      </c>
      <c r="F457" s="187" t="s">
        <v>465</v>
      </c>
      <c r="H457" s="188">
        <v>17.82</v>
      </c>
      <c r="I457" s="189"/>
      <c r="L457" s="185"/>
      <c r="M457" s="190"/>
      <c r="N457" s="191"/>
      <c r="O457" s="191"/>
      <c r="P457" s="191"/>
      <c r="Q457" s="191"/>
      <c r="R457" s="191"/>
      <c r="S457" s="191"/>
      <c r="T457" s="192"/>
      <c r="AT457" s="186" t="s">
        <v>133</v>
      </c>
      <c r="AU457" s="186" t="s">
        <v>81</v>
      </c>
      <c r="AV457" s="11" t="s">
        <v>81</v>
      </c>
      <c r="AW457" s="11" t="s">
        <v>35</v>
      </c>
      <c r="AX457" s="11" t="s">
        <v>71</v>
      </c>
      <c r="AY457" s="186" t="s">
        <v>120</v>
      </c>
    </row>
    <row r="458" spans="2:51" s="11" customFormat="1">
      <c r="B458" s="185"/>
      <c r="D458" s="180" t="s">
        <v>133</v>
      </c>
      <c r="E458" s="186" t="s">
        <v>5</v>
      </c>
      <c r="F458" s="187" t="s">
        <v>466</v>
      </c>
      <c r="H458" s="188">
        <v>13.464</v>
      </c>
      <c r="I458" s="189"/>
      <c r="L458" s="185"/>
      <c r="M458" s="190"/>
      <c r="N458" s="191"/>
      <c r="O458" s="191"/>
      <c r="P458" s="191"/>
      <c r="Q458" s="191"/>
      <c r="R458" s="191"/>
      <c r="S458" s="191"/>
      <c r="T458" s="192"/>
      <c r="AT458" s="186" t="s">
        <v>133</v>
      </c>
      <c r="AU458" s="186" t="s">
        <v>81</v>
      </c>
      <c r="AV458" s="11" t="s">
        <v>81</v>
      </c>
      <c r="AW458" s="11" t="s">
        <v>35</v>
      </c>
      <c r="AX458" s="11" t="s">
        <v>71</v>
      </c>
      <c r="AY458" s="186" t="s">
        <v>120</v>
      </c>
    </row>
    <row r="459" spans="2:51" s="11" customFormat="1">
      <c r="B459" s="185"/>
      <c r="D459" s="180" t="s">
        <v>133</v>
      </c>
      <c r="E459" s="186" t="s">
        <v>5</v>
      </c>
      <c r="F459" s="187" t="s">
        <v>467</v>
      </c>
      <c r="H459" s="188">
        <v>2.508</v>
      </c>
      <c r="I459" s="189"/>
      <c r="L459" s="185"/>
      <c r="M459" s="190"/>
      <c r="N459" s="191"/>
      <c r="O459" s="191"/>
      <c r="P459" s="191"/>
      <c r="Q459" s="191"/>
      <c r="R459" s="191"/>
      <c r="S459" s="191"/>
      <c r="T459" s="192"/>
      <c r="AT459" s="186" t="s">
        <v>133</v>
      </c>
      <c r="AU459" s="186" t="s">
        <v>81</v>
      </c>
      <c r="AV459" s="11" t="s">
        <v>81</v>
      </c>
      <c r="AW459" s="11" t="s">
        <v>35</v>
      </c>
      <c r="AX459" s="11" t="s">
        <v>71</v>
      </c>
      <c r="AY459" s="186" t="s">
        <v>120</v>
      </c>
    </row>
    <row r="460" spans="2:51" s="11" customFormat="1">
      <c r="B460" s="185"/>
      <c r="D460" s="180" t="s">
        <v>133</v>
      </c>
      <c r="E460" s="186" t="s">
        <v>5</v>
      </c>
      <c r="F460" s="187" t="s">
        <v>468</v>
      </c>
      <c r="H460" s="188">
        <v>1.98</v>
      </c>
      <c r="I460" s="189"/>
      <c r="L460" s="185"/>
      <c r="M460" s="190"/>
      <c r="N460" s="191"/>
      <c r="O460" s="191"/>
      <c r="P460" s="191"/>
      <c r="Q460" s="191"/>
      <c r="R460" s="191"/>
      <c r="S460" s="191"/>
      <c r="T460" s="192"/>
      <c r="AT460" s="186" t="s">
        <v>133</v>
      </c>
      <c r="AU460" s="186" t="s">
        <v>81</v>
      </c>
      <c r="AV460" s="11" t="s">
        <v>81</v>
      </c>
      <c r="AW460" s="11" t="s">
        <v>35</v>
      </c>
      <c r="AX460" s="11" t="s">
        <v>71</v>
      </c>
      <c r="AY460" s="186" t="s">
        <v>120</v>
      </c>
    </row>
    <row r="461" spans="2:51" s="11" customFormat="1">
      <c r="B461" s="185"/>
      <c r="D461" s="180" t="s">
        <v>133</v>
      </c>
      <c r="E461" s="186" t="s">
        <v>5</v>
      </c>
      <c r="F461" s="187" t="s">
        <v>469</v>
      </c>
      <c r="H461" s="188">
        <v>25.74</v>
      </c>
      <c r="I461" s="189"/>
      <c r="L461" s="185"/>
      <c r="M461" s="190"/>
      <c r="N461" s="191"/>
      <c r="O461" s="191"/>
      <c r="P461" s="191"/>
      <c r="Q461" s="191"/>
      <c r="R461" s="191"/>
      <c r="S461" s="191"/>
      <c r="T461" s="192"/>
      <c r="AT461" s="186" t="s">
        <v>133</v>
      </c>
      <c r="AU461" s="186" t="s">
        <v>81</v>
      </c>
      <c r="AV461" s="11" t="s">
        <v>81</v>
      </c>
      <c r="AW461" s="11" t="s">
        <v>35</v>
      </c>
      <c r="AX461" s="11" t="s">
        <v>71</v>
      </c>
      <c r="AY461" s="186" t="s">
        <v>120</v>
      </c>
    </row>
    <row r="462" spans="2:51" s="11" customFormat="1">
      <c r="B462" s="185"/>
      <c r="D462" s="180" t="s">
        <v>133</v>
      </c>
      <c r="E462" s="186" t="s">
        <v>5</v>
      </c>
      <c r="F462" s="187" t="s">
        <v>470</v>
      </c>
      <c r="H462" s="188">
        <v>9.9</v>
      </c>
      <c r="I462" s="189"/>
      <c r="L462" s="185"/>
      <c r="M462" s="190"/>
      <c r="N462" s="191"/>
      <c r="O462" s="191"/>
      <c r="P462" s="191"/>
      <c r="Q462" s="191"/>
      <c r="R462" s="191"/>
      <c r="S462" s="191"/>
      <c r="T462" s="192"/>
      <c r="AT462" s="186" t="s">
        <v>133</v>
      </c>
      <c r="AU462" s="186" t="s">
        <v>81</v>
      </c>
      <c r="AV462" s="11" t="s">
        <v>81</v>
      </c>
      <c r="AW462" s="11" t="s">
        <v>35</v>
      </c>
      <c r="AX462" s="11" t="s">
        <v>71</v>
      </c>
      <c r="AY462" s="186" t="s">
        <v>120</v>
      </c>
    </row>
    <row r="463" spans="2:51" s="11" customFormat="1">
      <c r="B463" s="185"/>
      <c r="D463" s="180" t="s">
        <v>133</v>
      </c>
      <c r="E463" s="186" t="s">
        <v>5</v>
      </c>
      <c r="F463" s="187" t="s">
        <v>471</v>
      </c>
      <c r="H463" s="188">
        <v>25.08</v>
      </c>
      <c r="I463" s="189"/>
      <c r="L463" s="185"/>
      <c r="M463" s="190"/>
      <c r="N463" s="191"/>
      <c r="O463" s="191"/>
      <c r="P463" s="191"/>
      <c r="Q463" s="191"/>
      <c r="R463" s="191"/>
      <c r="S463" s="191"/>
      <c r="T463" s="192"/>
      <c r="AT463" s="186" t="s">
        <v>133</v>
      </c>
      <c r="AU463" s="186" t="s">
        <v>81</v>
      </c>
      <c r="AV463" s="11" t="s">
        <v>81</v>
      </c>
      <c r="AW463" s="11" t="s">
        <v>35</v>
      </c>
      <c r="AX463" s="11" t="s">
        <v>71</v>
      </c>
      <c r="AY463" s="186" t="s">
        <v>120</v>
      </c>
    </row>
    <row r="464" spans="2:51" s="11" customFormat="1">
      <c r="B464" s="185"/>
      <c r="D464" s="180" t="s">
        <v>133</v>
      </c>
      <c r="E464" s="186" t="s">
        <v>5</v>
      </c>
      <c r="F464" s="187" t="s">
        <v>472</v>
      </c>
      <c r="H464" s="188">
        <v>2.64</v>
      </c>
      <c r="I464" s="189"/>
      <c r="L464" s="185"/>
      <c r="M464" s="190"/>
      <c r="N464" s="191"/>
      <c r="O464" s="191"/>
      <c r="P464" s="191"/>
      <c r="Q464" s="191"/>
      <c r="R464" s="191"/>
      <c r="S464" s="191"/>
      <c r="T464" s="192"/>
      <c r="AT464" s="186" t="s">
        <v>133</v>
      </c>
      <c r="AU464" s="186" t="s">
        <v>81</v>
      </c>
      <c r="AV464" s="11" t="s">
        <v>81</v>
      </c>
      <c r="AW464" s="11" t="s">
        <v>35</v>
      </c>
      <c r="AX464" s="11" t="s">
        <v>71</v>
      </c>
      <c r="AY464" s="186" t="s">
        <v>120</v>
      </c>
    </row>
    <row r="465" spans="2:65" s="11" customFormat="1">
      <c r="B465" s="185"/>
      <c r="D465" s="180" t="s">
        <v>133</v>
      </c>
      <c r="E465" s="186" t="s">
        <v>5</v>
      </c>
      <c r="F465" s="187" t="s">
        <v>473</v>
      </c>
      <c r="H465" s="188">
        <v>3.3</v>
      </c>
      <c r="I465" s="189"/>
      <c r="L465" s="185"/>
      <c r="M465" s="190"/>
      <c r="N465" s="191"/>
      <c r="O465" s="191"/>
      <c r="P465" s="191"/>
      <c r="Q465" s="191"/>
      <c r="R465" s="191"/>
      <c r="S465" s="191"/>
      <c r="T465" s="192"/>
      <c r="AT465" s="186" t="s">
        <v>133</v>
      </c>
      <c r="AU465" s="186" t="s">
        <v>81</v>
      </c>
      <c r="AV465" s="11" t="s">
        <v>81</v>
      </c>
      <c r="AW465" s="11" t="s">
        <v>35</v>
      </c>
      <c r="AX465" s="11" t="s">
        <v>71</v>
      </c>
      <c r="AY465" s="186" t="s">
        <v>120</v>
      </c>
    </row>
    <row r="466" spans="2:65" s="11" customFormat="1">
      <c r="B466" s="185"/>
      <c r="D466" s="180" t="s">
        <v>133</v>
      </c>
      <c r="E466" s="186" t="s">
        <v>5</v>
      </c>
      <c r="F466" s="187" t="s">
        <v>474</v>
      </c>
      <c r="H466" s="188">
        <v>13.2</v>
      </c>
      <c r="I466" s="189"/>
      <c r="L466" s="185"/>
      <c r="M466" s="190"/>
      <c r="N466" s="191"/>
      <c r="O466" s="191"/>
      <c r="P466" s="191"/>
      <c r="Q466" s="191"/>
      <c r="R466" s="191"/>
      <c r="S466" s="191"/>
      <c r="T466" s="192"/>
      <c r="AT466" s="186" t="s">
        <v>133</v>
      </c>
      <c r="AU466" s="186" t="s">
        <v>81</v>
      </c>
      <c r="AV466" s="11" t="s">
        <v>81</v>
      </c>
      <c r="AW466" s="11" t="s">
        <v>35</v>
      </c>
      <c r="AX466" s="11" t="s">
        <v>71</v>
      </c>
      <c r="AY466" s="186" t="s">
        <v>120</v>
      </c>
    </row>
    <row r="467" spans="2:65" s="11" customFormat="1">
      <c r="B467" s="185"/>
      <c r="D467" s="180" t="s">
        <v>133</v>
      </c>
      <c r="E467" s="186" t="s">
        <v>5</v>
      </c>
      <c r="F467" s="187" t="s">
        <v>473</v>
      </c>
      <c r="H467" s="188">
        <v>3.3</v>
      </c>
      <c r="I467" s="189"/>
      <c r="L467" s="185"/>
      <c r="M467" s="190"/>
      <c r="N467" s="191"/>
      <c r="O467" s="191"/>
      <c r="P467" s="191"/>
      <c r="Q467" s="191"/>
      <c r="R467" s="191"/>
      <c r="S467" s="191"/>
      <c r="T467" s="192"/>
      <c r="AT467" s="186" t="s">
        <v>133</v>
      </c>
      <c r="AU467" s="186" t="s">
        <v>81</v>
      </c>
      <c r="AV467" s="11" t="s">
        <v>81</v>
      </c>
      <c r="AW467" s="11" t="s">
        <v>35</v>
      </c>
      <c r="AX467" s="11" t="s">
        <v>71</v>
      </c>
      <c r="AY467" s="186" t="s">
        <v>120</v>
      </c>
    </row>
    <row r="468" spans="2:65" s="11" customFormat="1">
      <c r="B468" s="185"/>
      <c r="D468" s="180" t="s">
        <v>133</v>
      </c>
      <c r="E468" s="186" t="s">
        <v>5</v>
      </c>
      <c r="F468" s="187" t="s">
        <v>475</v>
      </c>
      <c r="H468" s="188">
        <v>213.9</v>
      </c>
      <c r="I468" s="189"/>
      <c r="L468" s="185"/>
      <c r="M468" s="190"/>
      <c r="N468" s="191"/>
      <c r="O468" s="191"/>
      <c r="P468" s="191"/>
      <c r="Q468" s="191"/>
      <c r="R468" s="191"/>
      <c r="S468" s="191"/>
      <c r="T468" s="192"/>
      <c r="AT468" s="186" t="s">
        <v>133</v>
      </c>
      <c r="AU468" s="186" t="s">
        <v>81</v>
      </c>
      <c r="AV468" s="11" t="s">
        <v>81</v>
      </c>
      <c r="AW468" s="11" t="s">
        <v>35</v>
      </c>
      <c r="AX468" s="11" t="s">
        <v>71</v>
      </c>
      <c r="AY468" s="186" t="s">
        <v>120</v>
      </c>
    </row>
    <row r="469" spans="2:65" s="12" customFormat="1">
      <c r="B469" s="193"/>
      <c r="D469" s="180" t="s">
        <v>133</v>
      </c>
      <c r="E469" s="194" t="s">
        <v>5</v>
      </c>
      <c r="F469" s="195" t="s">
        <v>135</v>
      </c>
      <c r="H469" s="196">
        <v>500.60399999999998</v>
      </c>
      <c r="I469" s="197"/>
      <c r="L469" s="193"/>
      <c r="M469" s="198"/>
      <c r="N469" s="199"/>
      <c r="O469" s="199"/>
      <c r="P469" s="199"/>
      <c r="Q469" s="199"/>
      <c r="R469" s="199"/>
      <c r="S469" s="199"/>
      <c r="T469" s="200"/>
      <c r="AT469" s="194" t="s">
        <v>133</v>
      </c>
      <c r="AU469" s="194" t="s">
        <v>81</v>
      </c>
      <c r="AV469" s="12" t="s">
        <v>127</v>
      </c>
      <c r="AW469" s="12" t="s">
        <v>35</v>
      </c>
      <c r="AX469" s="12" t="s">
        <v>79</v>
      </c>
      <c r="AY469" s="194" t="s">
        <v>120</v>
      </c>
    </row>
    <row r="470" spans="2:65" s="1" customFormat="1" ht="16.5" customHeight="1">
      <c r="B470" s="167"/>
      <c r="C470" s="168" t="s">
        <v>485</v>
      </c>
      <c r="D470" s="168" t="s">
        <v>122</v>
      </c>
      <c r="E470" s="169" t="s">
        <v>486</v>
      </c>
      <c r="F470" s="170" t="s">
        <v>487</v>
      </c>
      <c r="G470" s="171" t="s">
        <v>488</v>
      </c>
      <c r="H470" s="172">
        <v>833.50800000000004</v>
      </c>
      <c r="I470" s="173"/>
      <c r="J470" s="174">
        <f>ROUND(I470*H470,2)</f>
        <v>0</v>
      </c>
      <c r="K470" s="170" t="s">
        <v>126</v>
      </c>
      <c r="L470" s="39"/>
      <c r="M470" s="175" t="s">
        <v>5</v>
      </c>
      <c r="N470" s="176" t="s">
        <v>42</v>
      </c>
      <c r="O470" s="40"/>
      <c r="P470" s="177">
        <f>O470*H470</f>
        <v>0</v>
      </c>
      <c r="Q470" s="177">
        <v>0</v>
      </c>
      <c r="R470" s="177">
        <f>Q470*H470</f>
        <v>0</v>
      </c>
      <c r="S470" s="177">
        <v>0</v>
      </c>
      <c r="T470" s="178">
        <f>S470*H470</f>
        <v>0</v>
      </c>
      <c r="AR470" s="22" t="s">
        <v>127</v>
      </c>
      <c r="AT470" s="22" t="s">
        <v>122</v>
      </c>
      <c r="AU470" s="22" t="s">
        <v>81</v>
      </c>
      <c r="AY470" s="22" t="s">
        <v>120</v>
      </c>
      <c r="BE470" s="179">
        <f>IF(N470="základní",J470,0)</f>
        <v>0</v>
      </c>
      <c r="BF470" s="179">
        <f>IF(N470="snížená",J470,0)</f>
        <v>0</v>
      </c>
      <c r="BG470" s="179">
        <f>IF(N470="zákl. přenesená",J470,0)</f>
        <v>0</v>
      </c>
      <c r="BH470" s="179">
        <f>IF(N470="sníž. přenesená",J470,0)</f>
        <v>0</v>
      </c>
      <c r="BI470" s="179">
        <f>IF(N470="nulová",J470,0)</f>
        <v>0</v>
      </c>
      <c r="BJ470" s="22" t="s">
        <v>79</v>
      </c>
      <c r="BK470" s="179">
        <f>ROUND(I470*H470,2)</f>
        <v>0</v>
      </c>
      <c r="BL470" s="22" t="s">
        <v>127</v>
      </c>
      <c r="BM470" s="22" t="s">
        <v>489</v>
      </c>
    </row>
    <row r="471" spans="2:65" s="1" customFormat="1">
      <c r="B471" s="39"/>
      <c r="D471" s="180" t="s">
        <v>129</v>
      </c>
      <c r="F471" s="181" t="s">
        <v>490</v>
      </c>
      <c r="I471" s="182"/>
      <c r="L471" s="39"/>
      <c r="M471" s="183"/>
      <c r="N471" s="40"/>
      <c r="O471" s="40"/>
      <c r="P471" s="40"/>
      <c r="Q471" s="40"/>
      <c r="R471" s="40"/>
      <c r="S471" s="40"/>
      <c r="T471" s="68"/>
      <c r="AT471" s="22" t="s">
        <v>129</v>
      </c>
      <c r="AU471" s="22" t="s">
        <v>81</v>
      </c>
    </row>
    <row r="472" spans="2:65" s="11" customFormat="1">
      <c r="B472" s="185"/>
      <c r="D472" s="180" t="s">
        <v>133</v>
      </c>
      <c r="E472" s="186" t="s">
        <v>5</v>
      </c>
      <c r="F472" s="187" t="s">
        <v>491</v>
      </c>
      <c r="H472" s="188">
        <v>21.538</v>
      </c>
      <c r="I472" s="189"/>
      <c r="L472" s="185"/>
      <c r="M472" s="190"/>
      <c r="N472" s="191"/>
      <c r="O472" s="191"/>
      <c r="P472" s="191"/>
      <c r="Q472" s="191"/>
      <c r="R472" s="191"/>
      <c r="S472" s="191"/>
      <c r="T472" s="192"/>
      <c r="AT472" s="186" t="s">
        <v>133</v>
      </c>
      <c r="AU472" s="186" t="s">
        <v>81</v>
      </c>
      <c r="AV472" s="11" t="s">
        <v>81</v>
      </c>
      <c r="AW472" s="11" t="s">
        <v>35</v>
      </c>
      <c r="AX472" s="11" t="s">
        <v>71</v>
      </c>
      <c r="AY472" s="186" t="s">
        <v>120</v>
      </c>
    </row>
    <row r="473" spans="2:65" s="11" customFormat="1">
      <c r="B473" s="185"/>
      <c r="D473" s="180" t="s">
        <v>133</v>
      </c>
      <c r="E473" s="186" t="s">
        <v>5</v>
      </c>
      <c r="F473" s="187" t="s">
        <v>492</v>
      </c>
      <c r="H473" s="188">
        <v>36.703000000000003</v>
      </c>
      <c r="I473" s="189"/>
      <c r="L473" s="185"/>
      <c r="M473" s="190"/>
      <c r="N473" s="191"/>
      <c r="O473" s="191"/>
      <c r="P473" s="191"/>
      <c r="Q473" s="191"/>
      <c r="R473" s="191"/>
      <c r="S473" s="191"/>
      <c r="T473" s="192"/>
      <c r="AT473" s="186" t="s">
        <v>133</v>
      </c>
      <c r="AU473" s="186" t="s">
        <v>81</v>
      </c>
      <c r="AV473" s="11" t="s">
        <v>81</v>
      </c>
      <c r="AW473" s="11" t="s">
        <v>35</v>
      </c>
      <c r="AX473" s="11" t="s">
        <v>71</v>
      </c>
      <c r="AY473" s="186" t="s">
        <v>120</v>
      </c>
    </row>
    <row r="474" spans="2:65" s="11" customFormat="1">
      <c r="B474" s="185"/>
      <c r="D474" s="180" t="s">
        <v>133</v>
      </c>
      <c r="E474" s="186" t="s">
        <v>5</v>
      </c>
      <c r="F474" s="187" t="s">
        <v>493</v>
      </c>
      <c r="H474" s="188">
        <v>11.978</v>
      </c>
      <c r="I474" s="189"/>
      <c r="L474" s="185"/>
      <c r="M474" s="190"/>
      <c r="N474" s="191"/>
      <c r="O474" s="191"/>
      <c r="P474" s="191"/>
      <c r="Q474" s="191"/>
      <c r="R474" s="191"/>
      <c r="S474" s="191"/>
      <c r="T474" s="192"/>
      <c r="AT474" s="186" t="s">
        <v>133</v>
      </c>
      <c r="AU474" s="186" t="s">
        <v>81</v>
      </c>
      <c r="AV474" s="11" t="s">
        <v>81</v>
      </c>
      <c r="AW474" s="11" t="s">
        <v>35</v>
      </c>
      <c r="AX474" s="11" t="s">
        <v>71</v>
      </c>
      <c r="AY474" s="186" t="s">
        <v>120</v>
      </c>
    </row>
    <row r="475" spans="2:65" s="11" customFormat="1">
      <c r="B475" s="185"/>
      <c r="D475" s="180" t="s">
        <v>133</v>
      </c>
      <c r="E475" s="186" t="s">
        <v>5</v>
      </c>
      <c r="F475" s="187" t="s">
        <v>494</v>
      </c>
      <c r="H475" s="188">
        <v>50</v>
      </c>
      <c r="I475" s="189"/>
      <c r="L475" s="185"/>
      <c r="M475" s="190"/>
      <c r="N475" s="191"/>
      <c r="O475" s="191"/>
      <c r="P475" s="191"/>
      <c r="Q475" s="191"/>
      <c r="R475" s="191"/>
      <c r="S475" s="191"/>
      <c r="T475" s="192"/>
      <c r="AT475" s="186" t="s">
        <v>133</v>
      </c>
      <c r="AU475" s="186" t="s">
        <v>81</v>
      </c>
      <c r="AV475" s="11" t="s">
        <v>81</v>
      </c>
      <c r="AW475" s="11" t="s">
        <v>35</v>
      </c>
      <c r="AX475" s="11" t="s">
        <v>71</v>
      </c>
      <c r="AY475" s="186" t="s">
        <v>120</v>
      </c>
    </row>
    <row r="476" spans="2:65" s="11" customFormat="1">
      <c r="B476" s="185"/>
      <c r="D476" s="180" t="s">
        <v>133</v>
      </c>
      <c r="E476" s="186" t="s">
        <v>5</v>
      </c>
      <c r="F476" s="187" t="s">
        <v>495</v>
      </c>
      <c r="H476" s="188">
        <v>16.922999999999998</v>
      </c>
      <c r="I476" s="189"/>
      <c r="L476" s="185"/>
      <c r="M476" s="190"/>
      <c r="N476" s="191"/>
      <c r="O476" s="191"/>
      <c r="P476" s="191"/>
      <c r="Q476" s="191"/>
      <c r="R476" s="191"/>
      <c r="S476" s="191"/>
      <c r="T476" s="192"/>
      <c r="AT476" s="186" t="s">
        <v>133</v>
      </c>
      <c r="AU476" s="186" t="s">
        <v>81</v>
      </c>
      <c r="AV476" s="11" t="s">
        <v>81</v>
      </c>
      <c r="AW476" s="11" t="s">
        <v>35</v>
      </c>
      <c r="AX476" s="11" t="s">
        <v>71</v>
      </c>
      <c r="AY476" s="186" t="s">
        <v>120</v>
      </c>
    </row>
    <row r="477" spans="2:65" s="11" customFormat="1">
      <c r="B477" s="185"/>
      <c r="D477" s="180" t="s">
        <v>133</v>
      </c>
      <c r="E477" s="186" t="s">
        <v>5</v>
      </c>
      <c r="F477" s="187" t="s">
        <v>496</v>
      </c>
      <c r="H477" s="188">
        <v>52.417999999999999</v>
      </c>
      <c r="I477" s="189"/>
      <c r="L477" s="185"/>
      <c r="M477" s="190"/>
      <c r="N477" s="191"/>
      <c r="O477" s="191"/>
      <c r="P477" s="191"/>
      <c r="Q477" s="191"/>
      <c r="R477" s="191"/>
      <c r="S477" s="191"/>
      <c r="T477" s="192"/>
      <c r="AT477" s="186" t="s">
        <v>133</v>
      </c>
      <c r="AU477" s="186" t="s">
        <v>81</v>
      </c>
      <c r="AV477" s="11" t="s">
        <v>81</v>
      </c>
      <c r="AW477" s="11" t="s">
        <v>35</v>
      </c>
      <c r="AX477" s="11" t="s">
        <v>71</v>
      </c>
      <c r="AY477" s="186" t="s">
        <v>120</v>
      </c>
    </row>
    <row r="478" spans="2:65" s="11" customFormat="1">
      <c r="B478" s="185"/>
      <c r="D478" s="180" t="s">
        <v>133</v>
      </c>
      <c r="E478" s="186" t="s">
        <v>5</v>
      </c>
      <c r="F478" s="187" t="s">
        <v>497</v>
      </c>
      <c r="H478" s="188">
        <v>16.812999999999999</v>
      </c>
      <c r="I478" s="189"/>
      <c r="L478" s="185"/>
      <c r="M478" s="190"/>
      <c r="N478" s="191"/>
      <c r="O478" s="191"/>
      <c r="P478" s="191"/>
      <c r="Q478" s="191"/>
      <c r="R478" s="191"/>
      <c r="S478" s="191"/>
      <c r="T478" s="192"/>
      <c r="AT478" s="186" t="s">
        <v>133</v>
      </c>
      <c r="AU478" s="186" t="s">
        <v>81</v>
      </c>
      <c r="AV478" s="11" t="s">
        <v>81</v>
      </c>
      <c r="AW478" s="11" t="s">
        <v>35</v>
      </c>
      <c r="AX478" s="11" t="s">
        <v>71</v>
      </c>
      <c r="AY478" s="186" t="s">
        <v>120</v>
      </c>
    </row>
    <row r="479" spans="2:65" s="11" customFormat="1">
      <c r="B479" s="185"/>
      <c r="D479" s="180" t="s">
        <v>133</v>
      </c>
      <c r="E479" s="186" t="s">
        <v>5</v>
      </c>
      <c r="F479" s="187" t="s">
        <v>498</v>
      </c>
      <c r="H479" s="188">
        <v>14.725</v>
      </c>
      <c r="I479" s="189"/>
      <c r="L479" s="185"/>
      <c r="M479" s="190"/>
      <c r="N479" s="191"/>
      <c r="O479" s="191"/>
      <c r="P479" s="191"/>
      <c r="Q479" s="191"/>
      <c r="R479" s="191"/>
      <c r="S479" s="191"/>
      <c r="T479" s="192"/>
      <c r="AT479" s="186" t="s">
        <v>133</v>
      </c>
      <c r="AU479" s="186" t="s">
        <v>81</v>
      </c>
      <c r="AV479" s="11" t="s">
        <v>81</v>
      </c>
      <c r="AW479" s="11" t="s">
        <v>35</v>
      </c>
      <c r="AX479" s="11" t="s">
        <v>71</v>
      </c>
      <c r="AY479" s="186" t="s">
        <v>120</v>
      </c>
    </row>
    <row r="480" spans="2:65" s="11" customFormat="1">
      <c r="B480" s="185"/>
      <c r="D480" s="180" t="s">
        <v>133</v>
      </c>
      <c r="E480" s="186" t="s">
        <v>5</v>
      </c>
      <c r="F480" s="187" t="s">
        <v>499</v>
      </c>
      <c r="H480" s="188">
        <v>18.242000000000001</v>
      </c>
      <c r="I480" s="189"/>
      <c r="L480" s="185"/>
      <c r="M480" s="190"/>
      <c r="N480" s="191"/>
      <c r="O480" s="191"/>
      <c r="P480" s="191"/>
      <c r="Q480" s="191"/>
      <c r="R480" s="191"/>
      <c r="S480" s="191"/>
      <c r="T480" s="192"/>
      <c r="AT480" s="186" t="s">
        <v>133</v>
      </c>
      <c r="AU480" s="186" t="s">
        <v>81</v>
      </c>
      <c r="AV480" s="11" t="s">
        <v>81</v>
      </c>
      <c r="AW480" s="11" t="s">
        <v>35</v>
      </c>
      <c r="AX480" s="11" t="s">
        <v>71</v>
      </c>
      <c r="AY480" s="186" t="s">
        <v>120</v>
      </c>
    </row>
    <row r="481" spans="2:65" s="11" customFormat="1">
      <c r="B481" s="185"/>
      <c r="D481" s="180" t="s">
        <v>133</v>
      </c>
      <c r="E481" s="186" t="s">
        <v>5</v>
      </c>
      <c r="F481" s="187" t="s">
        <v>500</v>
      </c>
      <c r="H481" s="188">
        <v>20.11</v>
      </c>
      <c r="I481" s="189"/>
      <c r="L481" s="185"/>
      <c r="M481" s="190"/>
      <c r="N481" s="191"/>
      <c r="O481" s="191"/>
      <c r="P481" s="191"/>
      <c r="Q481" s="191"/>
      <c r="R481" s="191"/>
      <c r="S481" s="191"/>
      <c r="T481" s="192"/>
      <c r="AT481" s="186" t="s">
        <v>133</v>
      </c>
      <c r="AU481" s="186" t="s">
        <v>81</v>
      </c>
      <c r="AV481" s="11" t="s">
        <v>81</v>
      </c>
      <c r="AW481" s="11" t="s">
        <v>35</v>
      </c>
      <c r="AX481" s="11" t="s">
        <v>71</v>
      </c>
      <c r="AY481" s="186" t="s">
        <v>120</v>
      </c>
    </row>
    <row r="482" spans="2:65" s="11" customFormat="1">
      <c r="B482" s="185"/>
      <c r="D482" s="180" t="s">
        <v>133</v>
      </c>
      <c r="E482" s="186" t="s">
        <v>5</v>
      </c>
      <c r="F482" s="187" t="s">
        <v>501</v>
      </c>
      <c r="H482" s="188">
        <v>19.89</v>
      </c>
      <c r="I482" s="189"/>
      <c r="L482" s="185"/>
      <c r="M482" s="190"/>
      <c r="N482" s="191"/>
      <c r="O482" s="191"/>
      <c r="P482" s="191"/>
      <c r="Q482" s="191"/>
      <c r="R482" s="191"/>
      <c r="S482" s="191"/>
      <c r="T482" s="192"/>
      <c r="AT482" s="186" t="s">
        <v>133</v>
      </c>
      <c r="AU482" s="186" t="s">
        <v>81</v>
      </c>
      <c r="AV482" s="11" t="s">
        <v>81</v>
      </c>
      <c r="AW482" s="11" t="s">
        <v>35</v>
      </c>
      <c r="AX482" s="11" t="s">
        <v>71</v>
      </c>
      <c r="AY482" s="186" t="s">
        <v>120</v>
      </c>
    </row>
    <row r="483" spans="2:65" s="11" customFormat="1">
      <c r="B483" s="185"/>
      <c r="D483" s="180" t="s">
        <v>133</v>
      </c>
      <c r="E483" s="186" t="s">
        <v>5</v>
      </c>
      <c r="F483" s="187" t="s">
        <v>502</v>
      </c>
      <c r="H483" s="188">
        <v>29.67</v>
      </c>
      <c r="I483" s="189"/>
      <c r="L483" s="185"/>
      <c r="M483" s="190"/>
      <c r="N483" s="191"/>
      <c r="O483" s="191"/>
      <c r="P483" s="191"/>
      <c r="Q483" s="191"/>
      <c r="R483" s="191"/>
      <c r="S483" s="191"/>
      <c r="T483" s="192"/>
      <c r="AT483" s="186" t="s">
        <v>133</v>
      </c>
      <c r="AU483" s="186" t="s">
        <v>81</v>
      </c>
      <c r="AV483" s="11" t="s">
        <v>81</v>
      </c>
      <c r="AW483" s="11" t="s">
        <v>35</v>
      </c>
      <c r="AX483" s="11" t="s">
        <v>71</v>
      </c>
      <c r="AY483" s="186" t="s">
        <v>120</v>
      </c>
    </row>
    <row r="484" spans="2:65" s="11" customFormat="1">
      <c r="B484" s="185"/>
      <c r="D484" s="180" t="s">
        <v>133</v>
      </c>
      <c r="E484" s="186" t="s">
        <v>5</v>
      </c>
      <c r="F484" s="187" t="s">
        <v>503</v>
      </c>
      <c r="H484" s="188">
        <v>22.417999999999999</v>
      </c>
      <c r="I484" s="189"/>
      <c r="L484" s="185"/>
      <c r="M484" s="190"/>
      <c r="N484" s="191"/>
      <c r="O484" s="191"/>
      <c r="P484" s="191"/>
      <c r="Q484" s="191"/>
      <c r="R484" s="191"/>
      <c r="S484" s="191"/>
      <c r="T484" s="192"/>
      <c r="AT484" s="186" t="s">
        <v>133</v>
      </c>
      <c r="AU484" s="186" t="s">
        <v>81</v>
      </c>
      <c r="AV484" s="11" t="s">
        <v>81</v>
      </c>
      <c r="AW484" s="11" t="s">
        <v>35</v>
      </c>
      <c r="AX484" s="11" t="s">
        <v>71</v>
      </c>
      <c r="AY484" s="186" t="s">
        <v>120</v>
      </c>
    </row>
    <row r="485" spans="2:65" s="11" customFormat="1">
      <c r="B485" s="185"/>
      <c r="D485" s="180" t="s">
        <v>133</v>
      </c>
      <c r="E485" s="186" t="s">
        <v>5</v>
      </c>
      <c r="F485" s="187" t="s">
        <v>504</v>
      </c>
      <c r="H485" s="188">
        <v>4.1760000000000002</v>
      </c>
      <c r="I485" s="189"/>
      <c r="L485" s="185"/>
      <c r="M485" s="190"/>
      <c r="N485" s="191"/>
      <c r="O485" s="191"/>
      <c r="P485" s="191"/>
      <c r="Q485" s="191"/>
      <c r="R485" s="191"/>
      <c r="S485" s="191"/>
      <c r="T485" s="192"/>
      <c r="AT485" s="186" t="s">
        <v>133</v>
      </c>
      <c r="AU485" s="186" t="s">
        <v>81</v>
      </c>
      <c r="AV485" s="11" t="s">
        <v>81</v>
      </c>
      <c r="AW485" s="11" t="s">
        <v>35</v>
      </c>
      <c r="AX485" s="11" t="s">
        <v>71</v>
      </c>
      <c r="AY485" s="186" t="s">
        <v>120</v>
      </c>
    </row>
    <row r="486" spans="2:65" s="11" customFormat="1">
      <c r="B486" s="185"/>
      <c r="D486" s="180" t="s">
        <v>133</v>
      </c>
      <c r="E486" s="186" t="s">
        <v>5</v>
      </c>
      <c r="F486" s="187" t="s">
        <v>505</v>
      </c>
      <c r="H486" s="188">
        <v>3.2970000000000002</v>
      </c>
      <c r="I486" s="189"/>
      <c r="L486" s="185"/>
      <c r="M486" s="190"/>
      <c r="N486" s="191"/>
      <c r="O486" s="191"/>
      <c r="P486" s="191"/>
      <c r="Q486" s="191"/>
      <c r="R486" s="191"/>
      <c r="S486" s="191"/>
      <c r="T486" s="192"/>
      <c r="AT486" s="186" t="s">
        <v>133</v>
      </c>
      <c r="AU486" s="186" t="s">
        <v>81</v>
      </c>
      <c r="AV486" s="11" t="s">
        <v>81</v>
      </c>
      <c r="AW486" s="11" t="s">
        <v>35</v>
      </c>
      <c r="AX486" s="11" t="s">
        <v>71</v>
      </c>
      <c r="AY486" s="186" t="s">
        <v>120</v>
      </c>
    </row>
    <row r="487" spans="2:65" s="11" customFormat="1">
      <c r="B487" s="185"/>
      <c r="D487" s="180" t="s">
        <v>133</v>
      </c>
      <c r="E487" s="186" t="s">
        <v>5</v>
      </c>
      <c r="F487" s="187" t="s">
        <v>506</v>
      </c>
      <c r="H487" s="188">
        <v>42.856999999999999</v>
      </c>
      <c r="I487" s="189"/>
      <c r="L487" s="185"/>
      <c r="M487" s="190"/>
      <c r="N487" s="191"/>
      <c r="O487" s="191"/>
      <c r="P487" s="191"/>
      <c r="Q487" s="191"/>
      <c r="R487" s="191"/>
      <c r="S487" s="191"/>
      <c r="T487" s="192"/>
      <c r="AT487" s="186" t="s">
        <v>133</v>
      </c>
      <c r="AU487" s="186" t="s">
        <v>81</v>
      </c>
      <c r="AV487" s="11" t="s">
        <v>81</v>
      </c>
      <c r="AW487" s="11" t="s">
        <v>35</v>
      </c>
      <c r="AX487" s="11" t="s">
        <v>71</v>
      </c>
      <c r="AY487" s="186" t="s">
        <v>120</v>
      </c>
    </row>
    <row r="488" spans="2:65" s="11" customFormat="1">
      <c r="B488" s="185"/>
      <c r="D488" s="180" t="s">
        <v>133</v>
      </c>
      <c r="E488" s="186" t="s">
        <v>5</v>
      </c>
      <c r="F488" s="187" t="s">
        <v>507</v>
      </c>
      <c r="H488" s="188">
        <v>16.484000000000002</v>
      </c>
      <c r="I488" s="189"/>
      <c r="L488" s="185"/>
      <c r="M488" s="190"/>
      <c r="N488" s="191"/>
      <c r="O488" s="191"/>
      <c r="P488" s="191"/>
      <c r="Q488" s="191"/>
      <c r="R488" s="191"/>
      <c r="S488" s="191"/>
      <c r="T488" s="192"/>
      <c r="AT488" s="186" t="s">
        <v>133</v>
      </c>
      <c r="AU488" s="186" t="s">
        <v>81</v>
      </c>
      <c r="AV488" s="11" t="s">
        <v>81</v>
      </c>
      <c r="AW488" s="11" t="s">
        <v>35</v>
      </c>
      <c r="AX488" s="11" t="s">
        <v>71</v>
      </c>
      <c r="AY488" s="186" t="s">
        <v>120</v>
      </c>
    </row>
    <row r="489" spans="2:65" s="11" customFormat="1">
      <c r="B489" s="185"/>
      <c r="D489" s="180" t="s">
        <v>133</v>
      </c>
      <c r="E489" s="186" t="s">
        <v>5</v>
      </c>
      <c r="F489" s="187" t="s">
        <v>508</v>
      </c>
      <c r="H489" s="188">
        <v>41.758000000000003</v>
      </c>
      <c r="I489" s="189"/>
      <c r="L489" s="185"/>
      <c r="M489" s="190"/>
      <c r="N489" s="191"/>
      <c r="O489" s="191"/>
      <c r="P489" s="191"/>
      <c r="Q489" s="191"/>
      <c r="R489" s="191"/>
      <c r="S489" s="191"/>
      <c r="T489" s="192"/>
      <c r="AT489" s="186" t="s">
        <v>133</v>
      </c>
      <c r="AU489" s="186" t="s">
        <v>81</v>
      </c>
      <c r="AV489" s="11" t="s">
        <v>81</v>
      </c>
      <c r="AW489" s="11" t="s">
        <v>35</v>
      </c>
      <c r="AX489" s="11" t="s">
        <v>71</v>
      </c>
      <c r="AY489" s="186" t="s">
        <v>120</v>
      </c>
    </row>
    <row r="490" spans="2:65" s="11" customFormat="1">
      <c r="B490" s="185"/>
      <c r="D490" s="180" t="s">
        <v>133</v>
      </c>
      <c r="E490" s="186" t="s">
        <v>5</v>
      </c>
      <c r="F490" s="187" t="s">
        <v>509</v>
      </c>
      <c r="H490" s="188">
        <v>4.3959999999999999</v>
      </c>
      <c r="I490" s="189"/>
      <c r="L490" s="185"/>
      <c r="M490" s="190"/>
      <c r="N490" s="191"/>
      <c r="O490" s="191"/>
      <c r="P490" s="191"/>
      <c r="Q490" s="191"/>
      <c r="R490" s="191"/>
      <c r="S490" s="191"/>
      <c r="T490" s="192"/>
      <c r="AT490" s="186" t="s">
        <v>133</v>
      </c>
      <c r="AU490" s="186" t="s">
        <v>81</v>
      </c>
      <c r="AV490" s="11" t="s">
        <v>81</v>
      </c>
      <c r="AW490" s="11" t="s">
        <v>35</v>
      </c>
      <c r="AX490" s="11" t="s">
        <v>71</v>
      </c>
      <c r="AY490" s="186" t="s">
        <v>120</v>
      </c>
    </row>
    <row r="491" spans="2:65" s="11" customFormat="1">
      <c r="B491" s="185"/>
      <c r="D491" s="180" t="s">
        <v>133</v>
      </c>
      <c r="E491" s="186" t="s">
        <v>5</v>
      </c>
      <c r="F491" s="187" t="s">
        <v>510</v>
      </c>
      <c r="H491" s="188">
        <v>5.4950000000000001</v>
      </c>
      <c r="I491" s="189"/>
      <c r="L491" s="185"/>
      <c r="M491" s="190"/>
      <c r="N491" s="191"/>
      <c r="O491" s="191"/>
      <c r="P491" s="191"/>
      <c r="Q491" s="191"/>
      <c r="R491" s="191"/>
      <c r="S491" s="191"/>
      <c r="T491" s="192"/>
      <c r="AT491" s="186" t="s">
        <v>133</v>
      </c>
      <c r="AU491" s="186" t="s">
        <v>81</v>
      </c>
      <c r="AV491" s="11" t="s">
        <v>81</v>
      </c>
      <c r="AW491" s="11" t="s">
        <v>35</v>
      </c>
      <c r="AX491" s="11" t="s">
        <v>71</v>
      </c>
      <c r="AY491" s="186" t="s">
        <v>120</v>
      </c>
    </row>
    <row r="492" spans="2:65" s="11" customFormat="1">
      <c r="B492" s="185"/>
      <c r="D492" s="180" t="s">
        <v>133</v>
      </c>
      <c r="E492" s="186" t="s">
        <v>5</v>
      </c>
      <c r="F492" s="187" t="s">
        <v>511</v>
      </c>
      <c r="H492" s="188">
        <v>21.978000000000002</v>
      </c>
      <c r="I492" s="189"/>
      <c r="L492" s="185"/>
      <c r="M492" s="190"/>
      <c r="N492" s="191"/>
      <c r="O492" s="191"/>
      <c r="P492" s="191"/>
      <c r="Q492" s="191"/>
      <c r="R492" s="191"/>
      <c r="S492" s="191"/>
      <c r="T492" s="192"/>
      <c r="AT492" s="186" t="s">
        <v>133</v>
      </c>
      <c r="AU492" s="186" t="s">
        <v>81</v>
      </c>
      <c r="AV492" s="11" t="s">
        <v>81</v>
      </c>
      <c r="AW492" s="11" t="s">
        <v>35</v>
      </c>
      <c r="AX492" s="11" t="s">
        <v>71</v>
      </c>
      <c r="AY492" s="186" t="s">
        <v>120</v>
      </c>
    </row>
    <row r="493" spans="2:65" s="11" customFormat="1">
      <c r="B493" s="185"/>
      <c r="D493" s="180" t="s">
        <v>133</v>
      </c>
      <c r="E493" s="186" t="s">
        <v>5</v>
      </c>
      <c r="F493" s="187" t="s">
        <v>510</v>
      </c>
      <c r="H493" s="188">
        <v>5.4950000000000001</v>
      </c>
      <c r="I493" s="189"/>
      <c r="L493" s="185"/>
      <c r="M493" s="190"/>
      <c r="N493" s="191"/>
      <c r="O493" s="191"/>
      <c r="P493" s="191"/>
      <c r="Q493" s="191"/>
      <c r="R493" s="191"/>
      <c r="S493" s="191"/>
      <c r="T493" s="192"/>
      <c r="AT493" s="186" t="s">
        <v>133</v>
      </c>
      <c r="AU493" s="186" t="s">
        <v>81</v>
      </c>
      <c r="AV493" s="11" t="s">
        <v>81</v>
      </c>
      <c r="AW493" s="11" t="s">
        <v>35</v>
      </c>
      <c r="AX493" s="11" t="s">
        <v>71</v>
      </c>
      <c r="AY493" s="186" t="s">
        <v>120</v>
      </c>
    </row>
    <row r="494" spans="2:65" s="11" customFormat="1">
      <c r="B494" s="185"/>
      <c r="D494" s="180" t="s">
        <v>133</v>
      </c>
      <c r="E494" s="186" t="s">
        <v>5</v>
      </c>
      <c r="F494" s="187" t="s">
        <v>512</v>
      </c>
      <c r="H494" s="188">
        <v>356.14400000000001</v>
      </c>
      <c r="I494" s="189"/>
      <c r="L494" s="185"/>
      <c r="M494" s="190"/>
      <c r="N494" s="191"/>
      <c r="O494" s="191"/>
      <c r="P494" s="191"/>
      <c r="Q494" s="191"/>
      <c r="R494" s="191"/>
      <c r="S494" s="191"/>
      <c r="T494" s="192"/>
      <c r="AT494" s="186" t="s">
        <v>133</v>
      </c>
      <c r="AU494" s="186" t="s">
        <v>81</v>
      </c>
      <c r="AV494" s="11" t="s">
        <v>81</v>
      </c>
      <c r="AW494" s="11" t="s">
        <v>35</v>
      </c>
      <c r="AX494" s="11" t="s">
        <v>71</v>
      </c>
      <c r="AY494" s="186" t="s">
        <v>120</v>
      </c>
    </row>
    <row r="495" spans="2:65" s="12" customFormat="1">
      <c r="B495" s="193"/>
      <c r="D495" s="180" t="s">
        <v>133</v>
      </c>
      <c r="E495" s="194" t="s">
        <v>5</v>
      </c>
      <c r="F495" s="195" t="s">
        <v>135</v>
      </c>
      <c r="H495" s="196">
        <v>833.50800000000004</v>
      </c>
      <c r="I495" s="197"/>
      <c r="L495" s="193"/>
      <c r="M495" s="198"/>
      <c r="N495" s="199"/>
      <c r="O495" s="199"/>
      <c r="P495" s="199"/>
      <c r="Q495" s="199"/>
      <c r="R495" s="199"/>
      <c r="S495" s="199"/>
      <c r="T495" s="200"/>
      <c r="AT495" s="194" t="s">
        <v>133</v>
      </c>
      <c r="AU495" s="194" t="s">
        <v>81</v>
      </c>
      <c r="AV495" s="12" t="s">
        <v>127</v>
      </c>
      <c r="AW495" s="12" t="s">
        <v>35</v>
      </c>
      <c r="AX495" s="12" t="s">
        <v>79</v>
      </c>
      <c r="AY495" s="194" t="s">
        <v>120</v>
      </c>
    </row>
    <row r="496" spans="2:65" s="1" customFormat="1" ht="16.5" customHeight="1">
      <c r="B496" s="167"/>
      <c r="C496" s="168" t="s">
        <v>513</v>
      </c>
      <c r="D496" s="168" t="s">
        <v>122</v>
      </c>
      <c r="E496" s="169" t="s">
        <v>514</v>
      </c>
      <c r="F496" s="170" t="s">
        <v>515</v>
      </c>
      <c r="G496" s="171" t="s">
        <v>246</v>
      </c>
      <c r="H496" s="172">
        <v>1140.422</v>
      </c>
      <c r="I496" s="173"/>
      <c r="J496" s="174">
        <f>ROUND(I496*H496,2)</f>
        <v>0</v>
      </c>
      <c r="K496" s="170" t="s">
        <v>126</v>
      </c>
      <c r="L496" s="39"/>
      <c r="M496" s="175" t="s">
        <v>5</v>
      </c>
      <c r="N496" s="176" t="s">
        <v>42</v>
      </c>
      <c r="O496" s="40"/>
      <c r="P496" s="177">
        <f>O496*H496</f>
        <v>0</v>
      </c>
      <c r="Q496" s="177">
        <v>0</v>
      </c>
      <c r="R496" s="177">
        <f>Q496*H496</f>
        <v>0</v>
      </c>
      <c r="S496" s="177">
        <v>0</v>
      </c>
      <c r="T496" s="178">
        <f>S496*H496</f>
        <v>0</v>
      </c>
      <c r="AR496" s="22" t="s">
        <v>127</v>
      </c>
      <c r="AT496" s="22" t="s">
        <v>122</v>
      </c>
      <c r="AU496" s="22" t="s">
        <v>81</v>
      </c>
      <c r="AY496" s="22" t="s">
        <v>120</v>
      </c>
      <c r="BE496" s="179">
        <f>IF(N496="základní",J496,0)</f>
        <v>0</v>
      </c>
      <c r="BF496" s="179">
        <f>IF(N496="snížená",J496,0)</f>
        <v>0</v>
      </c>
      <c r="BG496" s="179">
        <f>IF(N496="zákl. přenesená",J496,0)</f>
        <v>0</v>
      </c>
      <c r="BH496" s="179">
        <f>IF(N496="sníž. přenesená",J496,0)</f>
        <v>0</v>
      </c>
      <c r="BI496" s="179">
        <f>IF(N496="nulová",J496,0)</f>
        <v>0</v>
      </c>
      <c r="BJ496" s="22" t="s">
        <v>79</v>
      </c>
      <c r="BK496" s="179">
        <f>ROUND(I496*H496,2)</f>
        <v>0</v>
      </c>
      <c r="BL496" s="22" t="s">
        <v>127</v>
      </c>
      <c r="BM496" s="22" t="s">
        <v>516</v>
      </c>
    </row>
    <row r="497" spans="2:51" s="1" customFormat="1" ht="27">
      <c r="B497" s="39"/>
      <c r="D497" s="180" t="s">
        <v>129</v>
      </c>
      <c r="F497" s="181" t="s">
        <v>517</v>
      </c>
      <c r="I497" s="182"/>
      <c r="L497" s="39"/>
      <c r="M497" s="183"/>
      <c r="N497" s="40"/>
      <c r="O497" s="40"/>
      <c r="P497" s="40"/>
      <c r="Q497" s="40"/>
      <c r="R497" s="40"/>
      <c r="S497" s="40"/>
      <c r="T497" s="68"/>
      <c r="AT497" s="22" t="s">
        <v>129</v>
      </c>
      <c r="AU497" s="22" t="s">
        <v>81</v>
      </c>
    </row>
    <row r="498" spans="2:51" s="11" customFormat="1">
      <c r="B498" s="185"/>
      <c r="D498" s="180" t="s">
        <v>133</v>
      </c>
      <c r="E498" s="186" t="s">
        <v>5</v>
      </c>
      <c r="F498" s="187" t="s">
        <v>416</v>
      </c>
      <c r="H498" s="188">
        <v>59.29</v>
      </c>
      <c r="I498" s="189"/>
      <c r="L498" s="185"/>
      <c r="M498" s="190"/>
      <c r="N498" s="191"/>
      <c r="O498" s="191"/>
      <c r="P498" s="191"/>
      <c r="Q498" s="191"/>
      <c r="R498" s="191"/>
      <c r="S498" s="191"/>
      <c r="T498" s="192"/>
      <c r="AT498" s="186" t="s">
        <v>133</v>
      </c>
      <c r="AU498" s="186" t="s">
        <v>81</v>
      </c>
      <c r="AV498" s="11" t="s">
        <v>81</v>
      </c>
      <c r="AW498" s="11" t="s">
        <v>35</v>
      </c>
      <c r="AX498" s="11" t="s">
        <v>71</v>
      </c>
      <c r="AY498" s="186" t="s">
        <v>120</v>
      </c>
    </row>
    <row r="499" spans="2:51" s="11" customFormat="1">
      <c r="B499" s="185"/>
      <c r="D499" s="180" t="s">
        <v>133</v>
      </c>
      <c r="E499" s="186" t="s">
        <v>5</v>
      </c>
      <c r="F499" s="187" t="s">
        <v>417</v>
      </c>
      <c r="H499" s="188">
        <v>84.501999999999995</v>
      </c>
      <c r="I499" s="189"/>
      <c r="L499" s="185"/>
      <c r="M499" s="190"/>
      <c r="N499" s="191"/>
      <c r="O499" s="191"/>
      <c r="P499" s="191"/>
      <c r="Q499" s="191"/>
      <c r="R499" s="191"/>
      <c r="S499" s="191"/>
      <c r="T499" s="192"/>
      <c r="AT499" s="186" t="s">
        <v>133</v>
      </c>
      <c r="AU499" s="186" t="s">
        <v>81</v>
      </c>
      <c r="AV499" s="11" t="s">
        <v>81</v>
      </c>
      <c r="AW499" s="11" t="s">
        <v>35</v>
      </c>
      <c r="AX499" s="11" t="s">
        <v>71</v>
      </c>
      <c r="AY499" s="186" t="s">
        <v>120</v>
      </c>
    </row>
    <row r="500" spans="2:51" s="11" customFormat="1">
      <c r="B500" s="185"/>
      <c r="D500" s="180" t="s">
        <v>133</v>
      </c>
      <c r="E500" s="186" t="s">
        <v>5</v>
      </c>
      <c r="F500" s="187" t="s">
        <v>418</v>
      </c>
      <c r="H500" s="188">
        <v>27.577000000000002</v>
      </c>
      <c r="I500" s="189"/>
      <c r="L500" s="185"/>
      <c r="M500" s="190"/>
      <c r="N500" s="191"/>
      <c r="O500" s="191"/>
      <c r="P500" s="191"/>
      <c r="Q500" s="191"/>
      <c r="R500" s="191"/>
      <c r="S500" s="191"/>
      <c r="T500" s="192"/>
      <c r="AT500" s="186" t="s">
        <v>133</v>
      </c>
      <c r="AU500" s="186" t="s">
        <v>81</v>
      </c>
      <c r="AV500" s="11" t="s">
        <v>81</v>
      </c>
      <c r="AW500" s="11" t="s">
        <v>35</v>
      </c>
      <c r="AX500" s="11" t="s">
        <v>71</v>
      </c>
      <c r="AY500" s="186" t="s">
        <v>120</v>
      </c>
    </row>
    <row r="501" spans="2:51" s="11" customFormat="1">
      <c r="B501" s="185"/>
      <c r="D501" s="180" t="s">
        <v>133</v>
      </c>
      <c r="E501" s="186" t="s">
        <v>5</v>
      </c>
      <c r="F501" s="187" t="s">
        <v>419</v>
      </c>
      <c r="H501" s="188">
        <v>85.084999999999994</v>
      </c>
      <c r="I501" s="189"/>
      <c r="L501" s="185"/>
      <c r="M501" s="190"/>
      <c r="N501" s="191"/>
      <c r="O501" s="191"/>
      <c r="P501" s="191"/>
      <c r="Q501" s="191"/>
      <c r="R501" s="191"/>
      <c r="S501" s="191"/>
      <c r="T501" s="192"/>
      <c r="AT501" s="186" t="s">
        <v>133</v>
      </c>
      <c r="AU501" s="186" t="s">
        <v>81</v>
      </c>
      <c r="AV501" s="11" t="s">
        <v>81</v>
      </c>
      <c r="AW501" s="11" t="s">
        <v>35</v>
      </c>
      <c r="AX501" s="11" t="s">
        <v>71</v>
      </c>
      <c r="AY501" s="186" t="s">
        <v>120</v>
      </c>
    </row>
    <row r="502" spans="2:51" s="11" customFormat="1">
      <c r="B502" s="185"/>
      <c r="D502" s="180" t="s">
        <v>133</v>
      </c>
      <c r="E502" s="186" t="s">
        <v>5</v>
      </c>
      <c r="F502" s="187" t="s">
        <v>420</v>
      </c>
      <c r="H502" s="188">
        <v>37.268000000000001</v>
      </c>
      <c r="I502" s="189"/>
      <c r="L502" s="185"/>
      <c r="M502" s="190"/>
      <c r="N502" s="191"/>
      <c r="O502" s="191"/>
      <c r="P502" s="191"/>
      <c r="Q502" s="191"/>
      <c r="R502" s="191"/>
      <c r="S502" s="191"/>
      <c r="T502" s="192"/>
      <c r="AT502" s="186" t="s">
        <v>133</v>
      </c>
      <c r="AU502" s="186" t="s">
        <v>81</v>
      </c>
      <c r="AV502" s="11" t="s">
        <v>81</v>
      </c>
      <c r="AW502" s="11" t="s">
        <v>35</v>
      </c>
      <c r="AX502" s="11" t="s">
        <v>71</v>
      </c>
      <c r="AY502" s="186" t="s">
        <v>120</v>
      </c>
    </row>
    <row r="503" spans="2:51" s="11" customFormat="1">
      <c r="B503" s="185"/>
      <c r="D503" s="180" t="s">
        <v>133</v>
      </c>
      <c r="E503" s="186" t="s">
        <v>5</v>
      </c>
      <c r="F503" s="187" t="s">
        <v>421</v>
      </c>
      <c r="H503" s="188">
        <v>91.822999999999993</v>
      </c>
      <c r="I503" s="189"/>
      <c r="L503" s="185"/>
      <c r="M503" s="190"/>
      <c r="N503" s="191"/>
      <c r="O503" s="191"/>
      <c r="P503" s="191"/>
      <c r="Q503" s="191"/>
      <c r="R503" s="191"/>
      <c r="S503" s="191"/>
      <c r="T503" s="192"/>
      <c r="AT503" s="186" t="s">
        <v>133</v>
      </c>
      <c r="AU503" s="186" t="s">
        <v>81</v>
      </c>
      <c r="AV503" s="11" t="s">
        <v>81</v>
      </c>
      <c r="AW503" s="11" t="s">
        <v>35</v>
      </c>
      <c r="AX503" s="11" t="s">
        <v>71</v>
      </c>
      <c r="AY503" s="186" t="s">
        <v>120</v>
      </c>
    </row>
    <row r="504" spans="2:51" s="11" customFormat="1">
      <c r="B504" s="185"/>
      <c r="D504" s="180" t="s">
        <v>133</v>
      </c>
      <c r="E504" s="186" t="s">
        <v>5</v>
      </c>
      <c r="F504" s="187" t="s">
        <v>422</v>
      </c>
      <c r="H504" s="188">
        <v>25.245000000000001</v>
      </c>
      <c r="I504" s="189"/>
      <c r="L504" s="185"/>
      <c r="M504" s="190"/>
      <c r="N504" s="191"/>
      <c r="O504" s="191"/>
      <c r="P504" s="191"/>
      <c r="Q504" s="191"/>
      <c r="R504" s="191"/>
      <c r="S504" s="191"/>
      <c r="T504" s="192"/>
      <c r="AT504" s="186" t="s">
        <v>133</v>
      </c>
      <c r="AU504" s="186" t="s">
        <v>81</v>
      </c>
      <c r="AV504" s="11" t="s">
        <v>81</v>
      </c>
      <c r="AW504" s="11" t="s">
        <v>35</v>
      </c>
      <c r="AX504" s="11" t="s">
        <v>71</v>
      </c>
      <c r="AY504" s="186" t="s">
        <v>120</v>
      </c>
    </row>
    <row r="505" spans="2:51" s="11" customFormat="1">
      <c r="B505" s="185"/>
      <c r="D505" s="180" t="s">
        <v>133</v>
      </c>
      <c r="E505" s="186" t="s">
        <v>5</v>
      </c>
      <c r="F505" s="187" t="s">
        <v>423</v>
      </c>
      <c r="H505" s="188">
        <v>30.954000000000001</v>
      </c>
      <c r="I505" s="189"/>
      <c r="L505" s="185"/>
      <c r="M505" s="190"/>
      <c r="N505" s="191"/>
      <c r="O505" s="191"/>
      <c r="P505" s="191"/>
      <c r="Q505" s="191"/>
      <c r="R505" s="191"/>
      <c r="S505" s="191"/>
      <c r="T505" s="192"/>
      <c r="AT505" s="186" t="s">
        <v>133</v>
      </c>
      <c r="AU505" s="186" t="s">
        <v>81</v>
      </c>
      <c r="AV505" s="11" t="s">
        <v>81</v>
      </c>
      <c r="AW505" s="11" t="s">
        <v>35</v>
      </c>
      <c r="AX505" s="11" t="s">
        <v>71</v>
      </c>
      <c r="AY505" s="186" t="s">
        <v>120</v>
      </c>
    </row>
    <row r="506" spans="2:51" s="11" customFormat="1">
      <c r="B506" s="185"/>
      <c r="D506" s="180" t="s">
        <v>133</v>
      </c>
      <c r="E506" s="186" t="s">
        <v>5</v>
      </c>
      <c r="F506" s="187" t="s">
        <v>424</v>
      </c>
      <c r="H506" s="188">
        <v>34.694000000000003</v>
      </c>
      <c r="I506" s="189"/>
      <c r="L506" s="185"/>
      <c r="M506" s="190"/>
      <c r="N506" s="191"/>
      <c r="O506" s="191"/>
      <c r="P506" s="191"/>
      <c r="Q506" s="191"/>
      <c r="R506" s="191"/>
      <c r="S506" s="191"/>
      <c r="T506" s="192"/>
      <c r="AT506" s="186" t="s">
        <v>133</v>
      </c>
      <c r="AU506" s="186" t="s">
        <v>81</v>
      </c>
      <c r="AV506" s="11" t="s">
        <v>81</v>
      </c>
      <c r="AW506" s="11" t="s">
        <v>35</v>
      </c>
      <c r="AX506" s="11" t="s">
        <v>71</v>
      </c>
      <c r="AY506" s="186" t="s">
        <v>120</v>
      </c>
    </row>
    <row r="507" spans="2:51" s="11" customFormat="1">
      <c r="B507" s="185"/>
      <c r="D507" s="180" t="s">
        <v>133</v>
      </c>
      <c r="E507" s="186" t="s">
        <v>5</v>
      </c>
      <c r="F507" s="187" t="s">
        <v>425</v>
      </c>
      <c r="H507" s="188">
        <v>38.247</v>
      </c>
      <c r="I507" s="189"/>
      <c r="L507" s="185"/>
      <c r="M507" s="190"/>
      <c r="N507" s="191"/>
      <c r="O507" s="191"/>
      <c r="P507" s="191"/>
      <c r="Q507" s="191"/>
      <c r="R507" s="191"/>
      <c r="S507" s="191"/>
      <c r="T507" s="192"/>
      <c r="AT507" s="186" t="s">
        <v>133</v>
      </c>
      <c r="AU507" s="186" t="s">
        <v>81</v>
      </c>
      <c r="AV507" s="11" t="s">
        <v>81</v>
      </c>
      <c r="AW507" s="11" t="s">
        <v>35</v>
      </c>
      <c r="AX507" s="11" t="s">
        <v>71</v>
      </c>
      <c r="AY507" s="186" t="s">
        <v>120</v>
      </c>
    </row>
    <row r="508" spans="2:51" s="11" customFormat="1">
      <c r="B508" s="185"/>
      <c r="D508" s="180" t="s">
        <v>133</v>
      </c>
      <c r="E508" s="186" t="s">
        <v>5</v>
      </c>
      <c r="F508" s="187" t="s">
        <v>426</v>
      </c>
      <c r="H508" s="188">
        <v>41.811</v>
      </c>
      <c r="I508" s="189"/>
      <c r="L508" s="185"/>
      <c r="M508" s="190"/>
      <c r="N508" s="191"/>
      <c r="O508" s="191"/>
      <c r="P508" s="191"/>
      <c r="Q508" s="191"/>
      <c r="R508" s="191"/>
      <c r="S508" s="191"/>
      <c r="T508" s="192"/>
      <c r="AT508" s="186" t="s">
        <v>133</v>
      </c>
      <c r="AU508" s="186" t="s">
        <v>81</v>
      </c>
      <c r="AV508" s="11" t="s">
        <v>81</v>
      </c>
      <c r="AW508" s="11" t="s">
        <v>35</v>
      </c>
      <c r="AX508" s="11" t="s">
        <v>71</v>
      </c>
      <c r="AY508" s="186" t="s">
        <v>120</v>
      </c>
    </row>
    <row r="509" spans="2:51" s="11" customFormat="1">
      <c r="B509" s="185"/>
      <c r="D509" s="180" t="s">
        <v>133</v>
      </c>
      <c r="E509" s="186" t="s">
        <v>5</v>
      </c>
      <c r="F509" s="187" t="s">
        <v>427</v>
      </c>
      <c r="H509" s="188">
        <v>65.34</v>
      </c>
      <c r="I509" s="189"/>
      <c r="L509" s="185"/>
      <c r="M509" s="190"/>
      <c r="N509" s="191"/>
      <c r="O509" s="191"/>
      <c r="P509" s="191"/>
      <c r="Q509" s="191"/>
      <c r="R509" s="191"/>
      <c r="S509" s="191"/>
      <c r="T509" s="192"/>
      <c r="AT509" s="186" t="s">
        <v>133</v>
      </c>
      <c r="AU509" s="186" t="s">
        <v>81</v>
      </c>
      <c r="AV509" s="11" t="s">
        <v>81</v>
      </c>
      <c r="AW509" s="11" t="s">
        <v>35</v>
      </c>
      <c r="AX509" s="11" t="s">
        <v>71</v>
      </c>
      <c r="AY509" s="186" t="s">
        <v>120</v>
      </c>
    </row>
    <row r="510" spans="2:51" s="11" customFormat="1">
      <c r="B510" s="185"/>
      <c r="D510" s="180" t="s">
        <v>133</v>
      </c>
      <c r="E510" s="186" t="s">
        <v>5</v>
      </c>
      <c r="F510" s="187" t="s">
        <v>428</v>
      </c>
      <c r="H510" s="188">
        <v>47.124000000000002</v>
      </c>
      <c r="I510" s="189"/>
      <c r="L510" s="185"/>
      <c r="M510" s="190"/>
      <c r="N510" s="191"/>
      <c r="O510" s="191"/>
      <c r="P510" s="191"/>
      <c r="Q510" s="191"/>
      <c r="R510" s="191"/>
      <c r="S510" s="191"/>
      <c r="T510" s="192"/>
      <c r="AT510" s="186" t="s">
        <v>133</v>
      </c>
      <c r="AU510" s="186" t="s">
        <v>81</v>
      </c>
      <c r="AV510" s="11" t="s">
        <v>81</v>
      </c>
      <c r="AW510" s="11" t="s">
        <v>35</v>
      </c>
      <c r="AX510" s="11" t="s">
        <v>71</v>
      </c>
      <c r="AY510" s="186" t="s">
        <v>120</v>
      </c>
    </row>
    <row r="511" spans="2:51" s="11" customFormat="1">
      <c r="B511" s="185"/>
      <c r="D511" s="180" t="s">
        <v>133</v>
      </c>
      <c r="E511" s="186" t="s">
        <v>5</v>
      </c>
      <c r="F511" s="187" t="s">
        <v>429</v>
      </c>
      <c r="H511" s="188">
        <v>5.8520000000000003</v>
      </c>
      <c r="I511" s="189"/>
      <c r="L511" s="185"/>
      <c r="M511" s="190"/>
      <c r="N511" s="191"/>
      <c r="O511" s="191"/>
      <c r="P511" s="191"/>
      <c r="Q511" s="191"/>
      <c r="R511" s="191"/>
      <c r="S511" s="191"/>
      <c r="T511" s="192"/>
      <c r="AT511" s="186" t="s">
        <v>133</v>
      </c>
      <c r="AU511" s="186" t="s">
        <v>81</v>
      </c>
      <c r="AV511" s="11" t="s">
        <v>81</v>
      </c>
      <c r="AW511" s="11" t="s">
        <v>35</v>
      </c>
      <c r="AX511" s="11" t="s">
        <v>71</v>
      </c>
      <c r="AY511" s="186" t="s">
        <v>120</v>
      </c>
    </row>
    <row r="512" spans="2:51" s="11" customFormat="1">
      <c r="B512" s="185"/>
      <c r="D512" s="180" t="s">
        <v>133</v>
      </c>
      <c r="E512" s="186" t="s">
        <v>5</v>
      </c>
      <c r="F512" s="187" t="s">
        <v>430</v>
      </c>
      <c r="H512" s="188">
        <v>5.94</v>
      </c>
      <c r="I512" s="189"/>
      <c r="L512" s="185"/>
      <c r="M512" s="190"/>
      <c r="N512" s="191"/>
      <c r="O512" s="191"/>
      <c r="P512" s="191"/>
      <c r="Q512" s="191"/>
      <c r="R512" s="191"/>
      <c r="S512" s="191"/>
      <c r="T512" s="192"/>
      <c r="AT512" s="186" t="s">
        <v>133</v>
      </c>
      <c r="AU512" s="186" t="s">
        <v>81</v>
      </c>
      <c r="AV512" s="11" t="s">
        <v>81</v>
      </c>
      <c r="AW512" s="11" t="s">
        <v>35</v>
      </c>
      <c r="AX512" s="11" t="s">
        <v>71</v>
      </c>
      <c r="AY512" s="186" t="s">
        <v>120</v>
      </c>
    </row>
    <row r="513" spans="2:65" s="11" customFormat="1">
      <c r="B513" s="185"/>
      <c r="D513" s="180" t="s">
        <v>133</v>
      </c>
      <c r="E513" s="186" t="s">
        <v>5</v>
      </c>
      <c r="F513" s="187" t="s">
        <v>431</v>
      </c>
      <c r="H513" s="188">
        <v>68.64</v>
      </c>
      <c r="I513" s="189"/>
      <c r="L513" s="185"/>
      <c r="M513" s="190"/>
      <c r="N513" s="191"/>
      <c r="O513" s="191"/>
      <c r="P513" s="191"/>
      <c r="Q513" s="191"/>
      <c r="R513" s="191"/>
      <c r="S513" s="191"/>
      <c r="T513" s="192"/>
      <c r="AT513" s="186" t="s">
        <v>133</v>
      </c>
      <c r="AU513" s="186" t="s">
        <v>81</v>
      </c>
      <c r="AV513" s="11" t="s">
        <v>81</v>
      </c>
      <c r="AW513" s="11" t="s">
        <v>35</v>
      </c>
      <c r="AX513" s="11" t="s">
        <v>71</v>
      </c>
      <c r="AY513" s="186" t="s">
        <v>120</v>
      </c>
    </row>
    <row r="514" spans="2:65" s="11" customFormat="1">
      <c r="B514" s="185"/>
      <c r="D514" s="180" t="s">
        <v>133</v>
      </c>
      <c r="E514" s="186" t="s">
        <v>5</v>
      </c>
      <c r="F514" s="187" t="s">
        <v>432</v>
      </c>
      <c r="H514" s="188">
        <v>23.1</v>
      </c>
      <c r="I514" s="189"/>
      <c r="L514" s="185"/>
      <c r="M514" s="190"/>
      <c r="N514" s="191"/>
      <c r="O514" s="191"/>
      <c r="P514" s="191"/>
      <c r="Q514" s="191"/>
      <c r="R514" s="191"/>
      <c r="S514" s="191"/>
      <c r="T514" s="192"/>
      <c r="AT514" s="186" t="s">
        <v>133</v>
      </c>
      <c r="AU514" s="186" t="s">
        <v>81</v>
      </c>
      <c r="AV514" s="11" t="s">
        <v>81</v>
      </c>
      <c r="AW514" s="11" t="s">
        <v>35</v>
      </c>
      <c r="AX514" s="11" t="s">
        <v>71</v>
      </c>
      <c r="AY514" s="186" t="s">
        <v>120</v>
      </c>
    </row>
    <row r="515" spans="2:65" s="11" customFormat="1">
      <c r="B515" s="185"/>
      <c r="D515" s="180" t="s">
        <v>133</v>
      </c>
      <c r="E515" s="186" t="s">
        <v>5</v>
      </c>
      <c r="F515" s="187" t="s">
        <v>433</v>
      </c>
      <c r="H515" s="188">
        <v>79.42</v>
      </c>
      <c r="I515" s="189"/>
      <c r="L515" s="185"/>
      <c r="M515" s="190"/>
      <c r="N515" s="191"/>
      <c r="O515" s="191"/>
      <c r="P515" s="191"/>
      <c r="Q515" s="191"/>
      <c r="R515" s="191"/>
      <c r="S515" s="191"/>
      <c r="T515" s="192"/>
      <c r="AT515" s="186" t="s">
        <v>133</v>
      </c>
      <c r="AU515" s="186" t="s">
        <v>81</v>
      </c>
      <c r="AV515" s="11" t="s">
        <v>81</v>
      </c>
      <c r="AW515" s="11" t="s">
        <v>35</v>
      </c>
      <c r="AX515" s="11" t="s">
        <v>71</v>
      </c>
      <c r="AY515" s="186" t="s">
        <v>120</v>
      </c>
    </row>
    <row r="516" spans="2:65" s="11" customFormat="1">
      <c r="B516" s="185"/>
      <c r="D516" s="180" t="s">
        <v>133</v>
      </c>
      <c r="E516" s="186" t="s">
        <v>5</v>
      </c>
      <c r="F516" s="187" t="s">
        <v>434</v>
      </c>
      <c r="H516" s="188">
        <v>9.24</v>
      </c>
      <c r="I516" s="189"/>
      <c r="L516" s="185"/>
      <c r="M516" s="190"/>
      <c r="N516" s="191"/>
      <c r="O516" s="191"/>
      <c r="P516" s="191"/>
      <c r="Q516" s="191"/>
      <c r="R516" s="191"/>
      <c r="S516" s="191"/>
      <c r="T516" s="192"/>
      <c r="AT516" s="186" t="s">
        <v>133</v>
      </c>
      <c r="AU516" s="186" t="s">
        <v>81</v>
      </c>
      <c r="AV516" s="11" t="s">
        <v>81</v>
      </c>
      <c r="AW516" s="11" t="s">
        <v>35</v>
      </c>
      <c r="AX516" s="11" t="s">
        <v>71</v>
      </c>
      <c r="AY516" s="186" t="s">
        <v>120</v>
      </c>
    </row>
    <row r="517" spans="2:65" s="11" customFormat="1">
      <c r="B517" s="185"/>
      <c r="D517" s="180" t="s">
        <v>133</v>
      </c>
      <c r="E517" s="186" t="s">
        <v>5</v>
      </c>
      <c r="F517" s="187" t="s">
        <v>435</v>
      </c>
      <c r="H517" s="188">
        <v>9.9</v>
      </c>
      <c r="I517" s="189"/>
      <c r="L517" s="185"/>
      <c r="M517" s="190"/>
      <c r="N517" s="191"/>
      <c r="O517" s="191"/>
      <c r="P517" s="191"/>
      <c r="Q517" s="191"/>
      <c r="R517" s="191"/>
      <c r="S517" s="191"/>
      <c r="T517" s="192"/>
      <c r="AT517" s="186" t="s">
        <v>133</v>
      </c>
      <c r="AU517" s="186" t="s">
        <v>81</v>
      </c>
      <c r="AV517" s="11" t="s">
        <v>81</v>
      </c>
      <c r="AW517" s="11" t="s">
        <v>35</v>
      </c>
      <c r="AX517" s="11" t="s">
        <v>71</v>
      </c>
      <c r="AY517" s="186" t="s">
        <v>120</v>
      </c>
    </row>
    <row r="518" spans="2:65" s="11" customFormat="1">
      <c r="B518" s="185"/>
      <c r="D518" s="180" t="s">
        <v>133</v>
      </c>
      <c r="E518" s="186" t="s">
        <v>5</v>
      </c>
      <c r="F518" s="187" t="s">
        <v>436</v>
      </c>
      <c r="H518" s="188">
        <v>22</v>
      </c>
      <c r="I518" s="189"/>
      <c r="L518" s="185"/>
      <c r="M518" s="190"/>
      <c r="N518" s="191"/>
      <c r="O518" s="191"/>
      <c r="P518" s="191"/>
      <c r="Q518" s="191"/>
      <c r="R518" s="191"/>
      <c r="S518" s="191"/>
      <c r="T518" s="192"/>
      <c r="AT518" s="186" t="s">
        <v>133</v>
      </c>
      <c r="AU518" s="186" t="s">
        <v>81</v>
      </c>
      <c r="AV518" s="11" t="s">
        <v>81</v>
      </c>
      <c r="AW518" s="11" t="s">
        <v>35</v>
      </c>
      <c r="AX518" s="11" t="s">
        <v>71</v>
      </c>
      <c r="AY518" s="186" t="s">
        <v>120</v>
      </c>
    </row>
    <row r="519" spans="2:65" s="11" customFormat="1">
      <c r="B519" s="185"/>
      <c r="D519" s="180" t="s">
        <v>133</v>
      </c>
      <c r="E519" s="186" t="s">
        <v>5</v>
      </c>
      <c r="F519" s="187" t="s">
        <v>437</v>
      </c>
      <c r="H519" s="188">
        <v>4.95</v>
      </c>
      <c r="I519" s="189"/>
      <c r="L519" s="185"/>
      <c r="M519" s="190"/>
      <c r="N519" s="191"/>
      <c r="O519" s="191"/>
      <c r="P519" s="191"/>
      <c r="Q519" s="191"/>
      <c r="R519" s="191"/>
      <c r="S519" s="191"/>
      <c r="T519" s="192"/>
      <c r="AT519" s="186" t="s">
        <v>133</v>
      </c>
      <c r="AU519" s="186" t="s">
        <v>81</v>
      </c>
      <c r="AV519" s="11" t="s">
        <v>81</v>
      </c>
      <c r="AW519" s="11" t="s">
        <v>35</v>
      </c>
      <c r="AX519" s="11" t="s">
        <v>71</v>
      </c>
      <c r="AY519" s="186" t="s">
        <v>120</v>
      </c>
    </row>
    <row r="520" spans="2:65" s="11" customFormat="1">
      <c r="B520" s="185"/>
      <c r="D520" s="180" t="s">
        <v>133</v>
      </c>
      <c r="E520" s="186" t="s">
        <v>5</v>
      </c>
      <c r="F520" s="187" t="s">
        <v>518</v>
      </c>
      <c r="H520" s="188">
        <v>242.42</v>
      </c>
      <c r="I520" s="189"/>
      <c r="L520" s="185"/>
      <c r="M520" s="190"/>
      <c r="N520" s="191"/>
      <c r="O520" s="191"/>
      <c r="P520" s="191"/>
      <c r="Q520" s="191"/>
      <c r="R520" s="191"/>
      <c r="S520" s="191"/>
      <c r="T520" s="192"/>
      <c r="AT520" s="186" t="s">
        <v>133</v>
      </c>
      <c r="AU520" s="186" t="s">
        <v>81</v>
      </c>
      <c r="AV520" s="11" t="s">
        <v>81</v>
      </c>
      <c r="AW520" s="11" t="s">
        <v>35</v>
      </c>
      <c r="AX520" s="11" t="s">
        <v>71</v>
      </c>
      <c r="AY520" s="186" t="s">
        <v>120</v>
      </c>
    </row>
    <row r="521" spans="2:65" s="12" customFormat="1">
      <c r="B521" s="193"/>
      <c r="D521" s="180" t="s">
        <v>133</v>
      </c>
      <c r="E521" s="194" t="s">
        <v>5</v>
      </c>
      <c r="F521" s="195" t="s">
        <v>135</v>
      </c>
      <c r="H521" s="196">
        <v>1140.422</v>
      </c>
      <c r="I521" s="197"/>
      <c r="L521" s="193"/>
      <c r="M521" s="198"/>
      <c r="N521" s="199"/>
      <c r="O521" s="199"/>
      <c r="P521" s="199"/>
      <c r="Q521" s="199"/>
      <c r="R521" s="199"/>
      <c r="S521" s="199"/>
      <c r="T521" s="200"/>
      <c r="AT521" s="194" t="s">
        <v>133</v>
      </c>
      <c r="AU521" s="194" t="s">
        <v>81</v>
      </c>
      <c r="AV521" s="12" t="s">
        <v>127</v>
      </c>
      <c r="AW521" s="12" t="s">
        <v>35</v>
      </c>
      <c r="AX521" s="12" t="s">
        <v>79</v>
      </c>
      <c r="AY521" s="194" t="s">
        <v>120</v>
      </c>
    </row>
    <row r="522" spans="2:65" s="1" customFormat="1" ht="16.5" customHeight="1">
      <c r="B522" s="167"/>
      <c r="C522" s="168" t="s">
        <v>519</v>
      </c>
      <c r="D522" s="168" t="s">
        <v>122</v>
      </c>
      <c r="E522" s="169" t="s">
        <v>520</v>
      </c>
      <c r="F522" s="170" t="s">
        <v>521</v>
      </c>
      <c r="G522" s="171" t="s">
        <v>246</v>
      </c>
      <c r="H522" s="172">
        <v>381.52</v>
      </c>
      <c r="I522" s="173"/>
      <c r="J522" s="174">
        <f>ROUND(I522*H522,2)</f>
        <v>0</v>
      </c>
      <c r="K522" s="170" t="s">
        <v>126</v>
      </c>
      <c r="L522" s="39"/>
      <c r="M522" s="175" t="s">
        <v>5</v>
      </c>
      <c r="N522" s="176" t="s">
        <v>42</v>
      </c>
      <c r="O522" s="40"/>
      <c r="P522" s="177">
        <f>O522*H522</f>
        <v>0</v>
      </c>
      <c r="Q522" s="177">
        <v>0</v>
      </c>
      <c r="R522" s="177">
        <f>Q522*H522</f>
        <v>0</v>
      </c>
      <c r="S522" s="177">
        <v>0</v>
      </c>
      <c r="T522" s="178">
        <f>S522*H522</f>
        <v>0</v>
      </c>
      <c r="AR522" s="22" t="s">
        <v>127</v>
      </c>
      <c r="AT522" s="22" t="s">
        <v>122</v>
      </c>
      <c r="AU522" s="22" t="s">
        <v>81</v>
      </c>
      <c r="AY522" s="22" t="s">
        <v>120</v>
      </c>
      <c r="BE522" s="179">
        <f>IF(N522="základní",J522,0)</f>
        <v>0</v>
      </c>
      <c r="BF522" s="179">
        <f>IF(N522="snížená",J522,0)</f>
        <v>0</v>
      </c>
      <c r="BG522" s="179">
        <f>IF(N522="zákl. přenesená",J522,0)</f>
        <v>0</v>
      </c>
      <c r="BH522" s="179">
        <f>IF(N522="sníž. přenesená",J522,0)</f>
        <v>0</v>
      </c>
      <c r="BI522" s="179">
        <f>IF(N522="nulová",J522,0)</f>
        <v>0</v>
      </c>
      <c r="BJ522" s="22" t="s">
        <v>79</v>
      </c>
      <c r="BK522" s="179">
        <f>ROUND(I522*H522,2)</f>
        <v>0</v>
      </c>
      <c r="BL522" s="22" t="s">
        <v>127</v>
      </c>
      <c r="BM522" s="22" t="s">
        <v>522</v>
      </c>
    </row>
    <row r="523" spans="2:65" s="1" customFormat="1" ht="40.5">
      <c r="B523" s="39"/>
      <c r="D523" s="180" t="s">
        <v>129</v>
      </c>
      <c r="F523" s="181" t="s">
        <v>523</v>
      </c>
      <c r="I523" s="182"/>
      <c r="L523" s="39"/>
      <c r="M523" s="183"/>
      <c r="N523" s="40"/>
      <c r="O523" s="40"/>
      <c r="P523" s="40"/>
      <c r="Q523" s="40"/>
      <c r="R523" s="40"/>
      <c r="S523" s="40"/>
      <c r="T523" s="68"/>
      <c r="AT523" s="22" t="s">
        <v>129</v>
      </c>
      <c r="AU523" s="22" t="s">
        <v>81</v>
      </c>
    </row>
    <row r="524" spans="2:65" s="11" customFormat="1">
      <c r="B524" s="185"/>
      <c r="D524" s="180" t="s">
        <v>133</v>
      </c>
      <c r="E524" s="186" t="s">
        <v>5</v>
      </c>
      <c r="F524" s="187" t="s">
        <v>524</v>
      </c>
      <c r="H524" s="188">
        <v>10.78</v>
      </c>
      <c r="I524" s="189"/>
      <c r="L524" s="185"/>
      <c r="M524" s="190"/>
      <c r="N524" s="191"/>
      <c r="O524" s="191"/>
      <c r="P524" s="191"/>
      <c r="Q524" s="191"/>
      <c r="R524" s="191"/>
      <c r="S524" s="191"/>
      <c r="T524" s="192"/>
      <c r="AT524" s="186" t="s">
        <v>133</v>
      </c>
      <c r="AU524" s="186" t="s">
        <v>81</v>
      </c>
      <c r="AV524" s="11" t="s">
        <v>81</v>
      </c>
      <c r="AW524" s="11" t="s">
        <v>35</v>
      </c>
      <c r="AX524" s="11" t="s">
        <v>71</v>
      </c>
      <c r="AY524" s="186" t="s">
        <v>120</v>
      </c>
    </row>
    <row r="525" spans="2:65" s="11" customFormat="1">
      <c r="B525" s="185"/>
      <c r="D525" s="180" t="s">
        <v>133</v>
      </c>
      <c r="E525" s="186" t="s">
        <v>5</v>
      </c>
      <c r="F525" s="187" t="s">
        <v>525</v>
      </c>
      <c r="H525" s="188">
        <v>18.37</v>
      </c>
      <c r="I525" s="189"/>
      <c r="L525" s="185"/>
      <c r="M525" s="190"/>
      <c r="N525" s="191"/>
      <c r="O525" s="191"/>
      <c r="P525" s="191"/>
      <c r="Q525" s="191"/>
      <c r="R525" s="191"/>
      <c r="S525" s="191"/>
      <c r="T525" s="192"/>
      <c r="AT525" s="186" t="s">
        <v>133</v>
      </c>
      <c r="AU525" s="186" t="s">
        <v>81</v>
      </c>
      <c r="AV525" s="11" t="s">
        <v>81</v>
      </c>
      <c r="AW525" s="11" t="s">
        <v>35</v>
      </c>
      <c r="AX525" s="11" t="s">
        <v>71</v>
      </c>
      <c r="AY525" s="186" t="s">
        <v>120</v>
      </c>
    </row>
    <row r="526" spans="2:65" s="11" customFormat="1">
      <c r="B526" s="185"/>
      <c r="D526" s="180" t="s">
        <v>133</v>
      </c>
      <c r="E526" s="186" t="s">
        <v>5</v>
      </c>
      <c r="F526" s="187" t="s">
        <v>526</v>
      </c>
      <c r="H526" s="188">
        <v>5.9950000000000001</v>
      </c>
      <c r="I526" s="189"/>
      <c r="L526" s="185"/>
      <c r="M526" s="190"/>
      <c r="N526" s="191"/>
      <c r="O526" s="191"/>
      <c r="P526" s="191"/>
      <c r="Q526" s="191"/>
      <c r="R526" s="191"/>
      <c r="S526" s="191"/>
      <c r="T526" s="192"/>
      <c r="AT526" s="186" t="s">
        <v>133</v>
      </c>
      <c r="AU526" s="186" t="s">
        <v>81</v>
      </c>
      <c r="AV526" s="11" t="s">
        <v>81</v>
      </c>
      <c r="AW526" s="11" t="s">
        <v>35</v>
      </c>
      <c r="AX526" s="11" t="s">
        <v>71</v>
      </c>
      <c r="AY526" s="186" t="s">
        <v>120</v>
      </c>
    </row>
    <row r="527" spans="2:65" s="11" customFormat="1">
      <c r="B527" s="185"/>
      <c r="D527" s="180" t="s">
        <v>133</v>
      </c>
      <c r="E527" s="186" t="s">
        <v>5</v>
      </c>
      <c r="F527" s="187" t="s">
        <v>527</v>
      </c>
      <c r="H527" s="188">
        <v>25.024999999999999</v>
      </c>
      <c r="I527" s="189"/>
      <c r="L527" s="185"/>
      <c r="M527" s="190"/>
      <c r="N527" s="191"/>
      <c r="O527" s="191"/>
      <c r="P527" s="191"/>
      <c r="Q527" s="191"/>
      <c r="R527" s="191"/>
      <c r="S527" s="191"/>
      <c r="T527" s="192"/>
      <c r="AT527" s="186" t="s">
        <v>133</v>
      </c>
      <c r="AU527" s="186" t="s">
        <v>81</v>
      </c>
      <c r="AV527" s="11" t="s">
        <v>81</v>
      </c>
      <c r="AW527" s="11" t="s">
        <v>35</v>
      </c>
      <c r="AX527" s="11" t="s">
        <v>71</v>
      </c>
      <c r="AY527" s="186" t="s">
        <v>120</v>
      </c>
    </row>
    <row r="528" spans="2:65" s="11" customFormat="1">
      <c r="B528" s="185"/>
      <c r="D528" s="180" t="s">
        <v>133</v>
      </c>
      <c r="E528" s="186" t="s">
        <v>5</v>
      </c>
      <c r="F528" s="187" t="s">
        <v>528</v>
      </c>
      <c r="H528" s="188">
        <v>8.4700000000000006</v>
      </c>
      <c r="I528" s="189"/>
      <c r="L528" s="185"/>
      <c r="M528" s="190"/>
      <c r="N528" s="191"/>
      <c r="O528" s="191"/>
      <c r="P528" s="191"/>
      <c r="Q528" s="191"/>
      <c r="R528" s="191"/>
      <c r="S528" s="191"/>
      <c r="T528" s="192"/>
      <c r="AT528" s="186" t="s">
        <v>133</v>
      </c>
      <c r="AU528" s="186" t="s">
        <v>81</v>
      </c>
      <c r="AV528" s="11" t="s">
        <v>81</v>
      </c>
      <c r="AW528" s="11" t="s">
        <v>35</v>
      </c>
      <c r="AX528" s="11" t="s">
        <v>71</v>
      </c>
      <c r="AY528" s="186" t="s">
        <v>120</v>
      </c>
    </row>
    <row r="529" spans="2:51" s="11" customFormat="1">
      <c r="B529" s="185"/>
      <c r="D529" s="180" t="s">
        <v>133</v>
      </c>
      <c r="E529" s="186" t="s">
        <v>5</v>
      </c>
      <c r="F529" s="187" t="s">
        <v>529</v>
      </c>
      <c r="H529" s="188">
        <v>26.234999999999999</v>
      </c>
      <c r="I529" s="189"/>
      <c r="L529" s="185"/>
      <c r="M529" s="190"/>
      <c r="N529" s="191"/>
      <c r="O529" s="191"/>
      <c r="P529" s="191"/>
      <c r="Q529" s="191"/>
      <c r="R529" s="191"/>
      <c r="S529" s="191"/>
      <c r="T529" s="192"/>
      <c r="AT529" s="186" t="s">
        <v>133</v>
      </c>
      <c r="AU529" s="186" t="s">
        <v>81</v>
      </c>
      <c r="AV529" s="11" t="s">
        <v>81</v>
      </c>
      <c r="AW529" s="11" t="s">
        <v>35</v>
      </c>
      <c r="AX529" s="11" t="s">
        <v>71</v>
      </c>
      <c r="AY529" s="186" t="s">
        <v>120</v>
      </c>
    </row>
    <row r="530" spans="2:51" s="11" customFormat="1">
      <c r="B530" s="185"/>
      <c r="D530" s="180" t="s">
        <v>133</v>
      </c>
      <c r="E530" s="186" t="s">
        <v>5</v>
      </c>
      <c r="F530" s="187" t="s">
        <v>530</v>
      </c>
      <c r="H530" s="188">
        <v>8.4149999999999991</v>
      </c>
      <c r="I530" s="189"/>
      <c r="L530" s="185"/>
      <c r="M530" s="190"/>
      <c r="N530" s="191"/>
      <c r="O530" s="191"/>
      <c r="P530" s="191"/>
      <c r="Q530" s="191"/>
      <c r="R530" s="191"/>
      <c r="S530" s="191"/>
      <c r="T530" s="192"/>
      <c r="AT530" s="186" t="s">
        <v>133</v>
      </c>
      <c r="AU530" s="186" t="s">
        <v>81</v>
      </c>
      <c r="AV530" s="11" t="s">
        <v>81</v>
      </c>
      <c r="AW530" s="11" t="s">
        <v>35</v>
      </c>
      <c r="AX530" s="11" t="s">
        <v>71</v>
      </c>
      <c r="AY530" s="186" t="s">
        <v>120</v>
      </c>
    </row>
    <row r="531" spans="2:51" s="11" customFormat="1">
      <c r="B531" s="185"/>
      <c r="D531" s="180" t="s">
        <v>133</v>
      </c>
      <c r="E531" s="186" t="s">
        <v>5</v>
      </c>
      <c r="F531" s="187" t="s">
        <v>531</v>
      </c>
      <c r="H531" s="188">
        <v>7.37</v>
      </c>
      <c r="I531" s="189"/>
      <c r="L531" s="185"/>
      <c r="M531" s="190"/>
      <c r="N531" s="191"/>
      <c r="O531" s="191"/>
      <c r="P531" s="191"/>
      <c r="Q531" s="191"/>
      <c r="R531" s="191"/>
      <c r="S531" s="191"/>
      <c r="T531" s="192"/>
      <c r="AT531" s="186" t="s">
        <v>133</v>
      </c>
      <c r="AU531" s="186" t="s">
        <v>81</v>
      </c>
      <c r="AV531" s="11" t="s">
        <v>81</v>
      </c>
      <c r="AW531" s="11" t="s">
        <v>35</v>
      </c>
      <c r="AX531" s="11" t="s">
        <v>71</v>
      </c>
      <c r="AY531" s="186" t="s">
        <v>120</v>
      </c>
    </row>
    <row r="532" spans="2:51" s="11" customFormat="1">
      <c r="B532" s="185"/>
      <c r="D532" s="180" t="s">
        <v>133</v>
      </c>
      <c r="E532" s="186" t="s">
        <v>5</v>
      </c>
      <c r="F532" s="187" t="s">
        <v>532</v>
      </c>
      <c r="H532" s="188">
        <v>9.1300000000000008</v>
      </c>
      <c r="I532" s="189"/>
      <c r="L532" s="185"/>
      <c r="M532" s="190"/>
      <c r="N532" s="191"/>
      <c r="O532" s="191"/>
      <c r="P532" s="191"/>
      <c r="Q532" s="191"/>
      <c r="R532" s="191"/>
      <c r="S532" s="191"/>
      <c r="T532" s="192"/>
      <c r="AT532" s="186" t="s">
        <v>133</v>
      </c>
      <c r="AU532" s="186" t="s">
        <v>81</v>
      </c>
      <c r="AV532" s="11" t="s">
        <v>81</v>
      </c>
      <c r="AW532" s="11" t="s">
        <v>35</v>
      </c>
      <c r="AX532" s="11" t="s">
        <v>71</v>
      </c>
      <c r="AY532" s="186" t="s">
        <v>120</v>
      </c>
    </row>
    <row r="533" spans="2:51" s="11" customFormat="1">
      <c r="B533" s="185"/>
      <c r="D533" s="180" t="s">
        <v>133</v>
      </c>
      <c r="E533" s="186" t="s">
        <v>5</v>
      </c>
      <c r="F533" s="187" t="s">
        <v>533</v>
      </c>
      <c r="H533" s="188">
        <v>10.065</v>
      </c>
      <c r="I533" s="189"/>
      <c r="L533" s="185"/>
      <c r="M533" s="190"/>
      <c r="N533" s="191"/>
      <c r="O533" s="191"/>
      <c r="P533" s="191"/>
      <c r="Q533" s="191"/>
      <c r="R533" s="191"/>
      <c r="S533" s="191"/>
      <c r="T533" s="192"/>
      <c r="AT533" s="186" t="s">
        <v>133</v>
      </c>
      <c r="AU533" s="186" t="s">
        <v>81</v>
      </c>
      <c r="AV533" s="11" t="s">
        <v>81</v>
      </c>
      <c r="AW533" s="11" t="s">
        <v>35</v>
      </c>
      <c r="AX533" s="11" t="s">
        <v>71</v>
      </c>
      <c r="AY533" s="186" t="s">
        <v>120</v>
      </c>
    </row>
    <row r="534" spans="2:51" s="11" customFormat="1">
      <c r="B534" s="185"/>
      <c r="D534" s="180" t="s">
        <v>133</v>
      </c>
      <c r="E534" s="186" t="s">
        <v>5</v>
      </c>
      <c r="F534" s="187" t="s">
        <v>534</v>
      </c>
      <c r="H534" s="188">
        <v>9.9550000000000001</v>
      </c>
      <c r="I534" s="189"/>
      <c r="L534" s="185"/>
      <c r="M534" s="190"/>
      <c r="N534" s="191"/>
      <c r="O534" s="191"/>
      <c r="P534" s="191"/>
      <c r="Q534" s="191"/>
      <c r="R534" s="191"/>
      <c r="S534" s="191"/>
      <c r="T534" s="192"/>
      <c r="AT534" s="186" t="s">
        <v>133</v>
      </c>
      <c r="AU534" s="186" t="s">
        <v>81</v>
      </c>
      <c r="AV534" s="11" t="s">
        <v>81</v>
      </c>
      <c r="AW534" s="11" t="s">
        <v>35</v>
      </c>
      <c r="AX534" s="11" t="s">
        <v>71</v>
      </c>
      <c r="AY534" s="186" t="s">
        <v>120</v>
      </c>
    </row>
    <row r="535" spans="2:51" s="11" customFormat="1">
      <c r="B535" s="185"/>
      <c r="D535" s="180" t="s">
        <v>133</v>
      </c>
      <c r="E535" s="186" t="s">
        <v>5</v>
      </c>
      <c r="F535" s="187" t="s">
        <v>535</v>
      </c>
      <c r="H535" s="188">
        <v>14.85</v>
      </c>
      <c r="I535" s="189"/>
      <c r="L535" s="185"/>
      <c r="M535" s="190"/>
      <c r="N535" s="191"/>
      <c r="O535" s="191"/>
      <c r="P535" s="191"/>
      <c r="Q535" s="191"/>
      <c r="R535" s="191"/>
      <c r="S535" s="191"/>
      <c r="T535" s="192"/>
      <c r="AT535" s="186" t="s">
        <v>133</v>
      </c>
      <c r="AU535" s="186" t="s">
        <v>81</v>
      </c>
      <c r="AV535" s="11" t="s">
        <v>81</v>
      </c>
      <c r="AW535" s="11" t="s">
        <v>35</v>
      </c>
      <c r="AX535" s="11" t="s">
        <v>71</v>
      </c>
      <c r="AY535" s="186" t="s">
        <v>120</v>
      </c>
    </row>
    <row r="536" spans="2:51" s="11" customFormat="1">
      <c r="B536" s="185"/>
      <c r="D536" s="180" t="s">
        <v>133</v>
      </c>
      <c r="E536" s="186" t="s">
        <v>5</v>
      </c>
      <c r="F536" s="187" t="s">
        <v>536</v>
      </c>
      <c r="H536" s="188">
        <v>11.22</v>
      </c>
      <c r="I536" s="189"/>
      <c r="L536" s="185"/>
      <c r="M536" s="190"/>
      <c r="N536" s="191"/>
      <c r="O536" s="191"/>
      <c r="P536" s="191"/>
      <c r="Q536" s="191"/>
      <c r="R536" s="191"/>
      <c r="S536" s="191"/>
      <c r="T536" s="192"/>
      <c r="AT536" s="186" t="s">
        <v>133</v>
      </c>
      <c r="AU536" s="186" t="s">
        <v>81</v>
      </c>
      <c r="AV536" s="11" t="s">
        <v>81</v>
      </c>
      <c r="AW536" s="11" t="s">
        <v>35</v>
      </c>
      <c r="AX536" s="11" t="s">
        <v>71</v>
      </c>
      <c r="AY536" s="186" t="s">
        <v>120</v>
      </c>
    </row>
    <row r="537" spans="2:51" s="11" customFormat="1">
      <c r="B537" s="185"/>
      <c r="D537" s="180" t="s">
        <v>133</v>
      </c>
      <c r="E537" s="186" t="s">
        <v>5</v>
      </c>
      <c r="F537" s="187" t="s">
        <v>537</v>
      </c>
      <c r="H537" s="188">
        <v>2.09</v>
      </c>
      <c r="I537" s="189"/>
      <c r="L537" s="185"/>
      <c r="M537" s="190"/>
      <c r="N537" s="191"/>
      <c r="O537" s="191"/>
      <c r="P537" s="191"/>
      <c r="Q537" s="191"/>
      <c r="R537" s="191"/>
      <c r="S537" s="191"/>
      <c r="T537" s="192"/>
      <c r="AT537" s="186" t="s">
        <v>133</v>
      </c>
      <c r="AU537" s="186" t="s">
        <v>81</v>
      </c>
      <c r="AV537" s="11" t="s">
        <v>81</v>
      </c>
      <c r="AW537" s="11" t="s">
        <v>35</v>
      </c>
      <c r="AX537" s="11" t="s">
        <v>71</v>
      </c>
      <c r="AY537" s="186" t="s">
        <v>120</v>
      </c>
    </row>
    <row r="538" spans="2:51" s="11" customFormat="1">
      <c r="B538" s="185"/>
      <c r="D538" s="180" t="s">
        <v>133</v>
      </c>
      <c r="E538" s="186" t="s">
        <v>5</v>
      </c>
      <c r="F538" s="187" t="s">
        <v>538</v>
      </c>
      <c r="H538" s="188">
        <v>1.65</v>
      </c>
      <c r="I538" s="189"/>
      <c r="L538" s="185"/>
      <c r="M538" s="190"/>
      <c r="N538" s="191"/>
      <c r="O538" s="191"/>
      <c r="P538" s="191"/>
      <c r="Q538" s="191"/>
      <c r="R538" s="191"/>
      <c r="S538" s="191"/>
      <c r="T538" s="192"/>
      <c r="AT538" s="186" t="s">
        <v>133</v>
      </c>
      <c r="AU538" s="186" t="s">
        <v>81</v>
      </c>
      <c r="AV538" s="11" t="s">
        <v>81</v>
      </c>
      <c r="AW538" s="11" t="s">
        <v>35</v>
      </c>
      <c r="AX538" s="11" t="s">
        <v>71</v>
      </c>
      <c r="AY538" s="186" t="s">
        <v>120</v>
      </c>
    </row>
    <row r="539" spans="2:51" s="11" customFormat="1">
      <c r="B539" s="185"/>
      <c r="D539" s="180" t="s">
        <v>133</v>
      </c>
      <c r="E539" s="186" t="s">
        <v>5</v>
      </c>
      <c r="F539" s="187" t="s">
        <v>539</v>
      </c>
      <c r="H539" s="188">
        <v>21.45</v>
      </c>
      <c r="I539" s="189"/>
      <c r="L539" s="185"/>
      <c r="M539" s="190"/>
      <c r="N539" s="191"/>
      <c r="O539" s="191"/>
      <c r="P539" s="191"/>
      <c r="Q539" s="191"/>
      <c r="R539" s="191"/>
      <c r="S539" s="191"/>
      <c r="T539" s="192"/>
      <c r="AT539" s="186" t="s">
        <v>133</v>
      </c>
      <c r="AU539" s="186" t="s">
        <v>81</v>
      </c>
      <c r="AV539" s="11" t="s">
        <v>81</v>
      </c>
      <c r="AW539" s="11" t="s">
        <v>35</v>
      </c>
      <c r="AX539" s="11" t="s">
        <v>71</v>
      </c>
      <c r="AY539" s="186" t="s">
        <v>120</v>
      </c>
    </row>
    <row r="540" spans="2:51" s="11" customFormat="1">
      <c r="B540" s="185"/>
      <c r="D540" s="180" t="s">
        <v>133</v>
      </c>
      <c r="E540" s="186" t="s">
        <v>5</v>
      </c>
      <c r="F540" s="187" t="s">
        <v>540</v>
      </c>
      <c r="H540" s="188">
        <v>8.25</v>
      </c>
      <c r="I540" s="189"/>
      <c r="L540" s="185"/>
      <c r="M540" s="190"/>
      <c r="N540" s="191"/>
      <c r="O540" s="191"/>
      <c r="P540" s="191"/>
      <c r="Q540" s="191"/>
      <c r="R540" s="191"/>
      <c r="S540" s="191"/>
      <c r="T540" s="192"/>
      <c r="AT540" s="186" t="s">
        <v>133</v>
      </c>
      <c r="AU540" s="186" t="s">
        <v>81</v>
      </c>
      <c r="AV540" s="11" t="s">
        <v>81</v>
      </c>
      <c r="AW540" s="11" t="s">
        <v>35</v>
      </c>
      <c r="AX540" s="11" t="s">
        <v>71</v>
      </c>
      <c r="AY540" s="186" t="s">
        <v>120</v>
      </c>
    </row>
    <row r="541" spans="2:51" s="11" customFormat="1">
      <c r="B541" s="185"/>
      <c r="D541" s="180" t="s">
        <v>133</v>
      </c>
      <c r="E541" s="186" t="s">
        <v>5</v>
      </c>
      <c r="F541" s="187" t="s">
        <v>541</v>
      </c>
      <c r="H541" s="188">
        <v>20.9</v>
      </c>
      <c r="I541" s="189"/>
      <c r="L541" s="185"/>
      <c r="M541" s="190"/>
      <c r="N541" s="191"/>
      <c r="O541" s="191"/>
      <c r="P541" s="191"/>
      <c r="Q541" s="191"/>
      <c r="R541" s="191"/>
      <c r="S541" s="191"/>
      <c r="T541" s="192"/>
      <c r="AT541" s="186" t="s">
        <v>133</v>
      </c>
      <c r="AU541" s="186" t="s">
        <v>81</v>
      </c>
      <c r="AV541" s="11" t="s">
        <v>81</v>
      </c>
      <c r="AW541" s="11" t="s">
        <v>35</v>
      </c>
      <c r="AX541" s="11" t="s">
        <v>71</v>
      </c>
      <c r="AY541" s="186" t="s">
        <v>120</v>
      </c>
    </row>
    <row r="542" spans="2:51" s="11" customFormat="1">
      <c r="B542" s="185"/>
      <c r="D542" s="180" t="s">
        <v>133</v>
      </c>
      <c r="E542" s="186" t="s">
        <v>5</v>
      </c>
      <c r="F542" s="187" t="s">
        <v>542</v>
      </c>
      <c r="H542" s="188">
        <v>2.2000000000000002</v>
      </c>
      <c r="I542" s="189"/>
      <c r="L542" s="185"/>
      <c r="M542" s="190"/>
      <c r="N542" s="191"/>
      <c r="O542" s="191"/>
      <c r="P542" s="191"/>
      <c r="Q542" s="191"/>
      <c r="R542" s="191"/>
      <c r="S542" s="191"/>
      <c r="T542" s="192"/>
      <c r="AT542" s="186" t="s">
        <v>133</v>
      </c>
      <c r="AU542" s="186" t="s">
        <v>81</v>
      </c>
      <c r="AV542" s="11" t="s">
        <v>81</v>
      </c>
      <c r="AW542" s="11" t="s">
        <v>35</v>
      </c>
      <c r="AX542" s="11" t="s">
        <v>71</v>
      </c>
      <c r="AY542" s="186" t="s">
        <v>120</v>
      </c>
    </row>
    <row r="543" spans="2:51" s="11" customFormat="1">
      <c r="B543" s="185"/>
      <c r="D543" s="180" t="s">
        <v>133</v>
      </c>
      <c r="E543" s="186" t="s">
        <v>5</v>
      </c>
      <c r="F543" s="187" t="s">
        <v>543</v>
      </c>
      <c r="H543" s="188">
        <v>2.75</v>
      </c>
      <c r="I543" s="189"/>
      <c r="L543" s="185"/>
      <c r="M543" s="190"/>
      <c r="N543" s="191"/>
      <c r="O543" s="191"/>
      <c r="P543" s="191"/>
      <c r="Q543" s="191"/>
      <c r="R543" s="191"/>
      <c r="S543" s="191"/>
      <c r="T543" s="192"/>
      <c r="AT543" s="186" t="s">
        <v>133</v>
      </c>
      <c r="AU543" s="186" t="s">
        <v>81</v>
      </c>
      <c r="AV543" s="11" t="s">
        <v>81</v>
      </c>
      <c r="AW543" s="11" t="s">
        <v>35</v>
      </c>
      <c r="AX543" s="11" t="s">
        <v>71</v>
      </c>
      <c r="AY543" s="186" t="s">
        <v>120</v>
      </c>
    </row>
    <row r="544" spans="2:51" s="11" customFormat="1">
      <c r="B544" s="185"/>
      <c r="D544" s="180" t="s">
        <v>133</v>
      </c>
      <c r="E544" s="186" t="s">
        <v>5</v>
      </c>
      <c r="F544" s="187" t="s">
        <v>544</v>
      </c>
      <c r="H544" s="188">
        <v>11</v>
      </c>
      <c r="I544" s="189"/>
      <c r="L544" s="185"/>
      <c r="M544" s="190"/>
      <c r="N544" s="191"/>
      <c r="O544" s="191"/>
      <c r="P544" s="191"/>
      <c r="Q544" s="191"/>
      <c r="R544" s="191"/>
      <c r="S544" s="191"/>
      <c r="T544" s="192"/>
      <c r="AT544" s="186" t="s">
        <v>133</v>
      </c>
      <c r="AU544" s="186" t="s">
        <v>81</v>
      </c>
      <c r="AV544" s="11" t="s">
        <v>81</v>
      </c>
      <c r="AW544" s="11" t="s">
        <v>35</v>
      </c>
      <c r="AX544" s="11" t="s">
        <v>71</v>
      </c>
      <c r="AY544" s="186" t="s">
        <v>120</v>
      </c>
    </row>
    <row r="545" spans="2:65" s="11" customFormat="1">
      <c r="B545" s="185"/>
      <c r="D545" s="180" t="s">
        <v>133</v>
      </c>
      <c r="E545" s="186" t="s">
        <v>5</v>
      </c>
      <c r="F545" s="187" t="s">
        <v>543</v>
      </c>
      <c r="H545" s="188">
        <v>2.75</v>
      </c>
      <c r="I545" s="189"/>
      <c r="L545" s="185"/>
      <c r="M545" s="190"/>
      <c r="N545" s="191"/>
      <c r="O545" s="191"/>
      <c r="P545" s="191"/>
      <c r="Q545" s="191"/>
      <c r="R545" s="191"/>
      <c r="S545" s="191"/>
      <c r="T545" s="192"/>
      <c r="AT545" s="186" t="s">
        <v>133</v>
      </c>
      <c r="AU545" s="186" t="s">
        <v>81</v>
      </c>
      <c r="AV545" s="11" t="s">
        <v>81</v>
      </c>
      <c r="AW545" s="11" t="s">
        <v>35</v>
      </c>
      <c r="AX545" s="11" t="s">
        <v>71</v>
      </c>
      <c r="AY545" s="186" t="s">
        <v>120</v>
      </c>
    </row>
    <row r="546" spans="2:65" s="11" customFormat="1">
      <c r="B546" s="185"/>
      <c r="D546" s="180" t="s">
        <v>133</v>
      </c>
      <c r="E546" s="186" t="s">
        <v>5</v>
      </c>
      <c r="F546" s="187" t="s">
        <v>545</v>
      </c>
      <c r="H546" s="188">
        <v>142.6</v>
      </c>
      <c r="I546" s="189"/>
      <c r="L546" s="185"/>
      <c r="M546" s="190"/>
      <c r="N546" s="191"/>
      <c r="O546" s="191"/>
      <c r="P546" s="191"/>
      <c r="Q546" s="191"/>
      <c r="R546" s="191"/>
      <c r="S546" s="191"/>
      <c r="T546" s="192"/>
      <c r="AT546" s="186" t="s">
        <v>133</v>
      </c>
      <c r="AU546" s="186" t="s">
        <v>81</v>
      </c>
      <c r="AV546" s="11" t="s">
        <v>81</v>
      </c>
      <c r="AW546" s="11" t="s">
        <v>35</v>
      </c>
      <c r="AX546" s="11" t="s">
        <v>71</v>
      </c>
      <c r="AY546" s="186" t="s">
        <v>120</v>
      </c>
    </row>
    <row r="547" spans="2:65" s="12" customFormat="1">
      <c r="B547" s="193"/>
      <c r="D547" s="180" t="s">
        <v>133</v>
      </c>
      <c r="E547" s="194" t="s">
        <v>5</v>
      </c>
      <c r="F547" s="195" t="s">
        <v>135</v>
      </c>
      <c r="H547" s="196">
        <v>381.52</v>
      </c>
      <c r="I547" s="197"/>
      <c r="L547" s="193"/>
      <c r="M547" s="198"/>
      <c r="N547" s="199"/>
      <c r="O547" s="199"/>
      <c r="P547" s="199"/>
      <c r="Q547" s="199"/>
      <c r="R547" s="199"/>
      <c r="S547" s="199"/>
      <c r="T547" s="200"/>
      <c r="AT547" s="194" t="s">
        <v>133</v>
      </c>
      <c r="AU547" s="194" t="s">
        <v>81</v>
      </c>
      <c r="AV547" s="12" t="s">
        <v>127</v>
      </c>
      <c r="AW547" s="12" t="s">
        <v>35</v>
      </c>
      <c r="AX547" s="12" t="s">
        <v>79</v>
      </c>
      <c r="AY547" s="194" t="s">
        <v>120</v>
      </c>
    </row>
    <row r="548" spans="2:65" s="1" customFormat="1" ht="16.5" customHeight="1">
      <c r="B548" s="167"/>
      <c r="C548" s="201" t="s">
        <v>546</v>
      </c>
      <c r="D548" s="201" t="s">
        <v>332</v>
      </c>
      <c r="E548" s="202" t="s">
        <v>547</v>
      </c>
      <c r="F548" s="203" t="s">
        <v>548</v>
      </c>
      <c r="G548" s="204" t="s">
        <v>488</v>
      </c>
      <c r="H548" s="205">
        <v>719.16499999999996</v>
      </c>
      <c r="I548" s="206"/>
      <c r="J548" s="207">
        <f>ROUND(I548*H548,2)</f>
        <v>0</v>
      </c>
      <c r="K548" s="203" t="s">
        <v>126</v>
      </c>
      <c r="L548" s="208"/>
      <c r="M548" s="209" t="s">
        <v>5</v>
      </c>
      <c r="N548" s="210" t="s">
        <v>42</v>
      </c>
      <c r="O548" s="40"/>
      <c r="P548" s="177">
        <f>O548*H548</f>
        <v>0</v>
      </c>
      <c r="Q548" s="177">
        <v>1</v>
      </c>
      <c r="R548" s="177">
        <f>Q548*H548</f>
        <v>719.16499999999996</v>
      </c>
      <c r="S548" s="177">
        <v>0</v>
      </c>
      <c r="T548" s="178">
        <f>S548*H548</f>
        <v>0</v>
      </c>
      <c r="AR548" s="22" t="s">
        <v>169</v>
      </c>
      <c r="AT548" s="22" t="s">
        <v>332</v>
      </c>
      <c r="AU548" s="22" t="s">
        <v>81</v>
      </c>
      <c r="AY548" s="22" t="s">
        <v>120</v>
      </c>
      <c r="BE548" s="179">
        <f>IF(N548="základní",J548,0)</f>
        <v>0</v>
      </c>
      <c r="BF548" s="179">
        <f>IF(N548="snížená",J548,0)</f>
        <v>0</v>
      </c>
      <c r="BG548" s="179">
        <f>IF(N548="zákl. přenesená",J548,0)</f>
        <v>0</v>
      </c>
      <c r="BH548" s="179">
        <f>IF(N548="sníž. přenesená",J548,0)</f>
        <v>0</v>
      </c>
      <c r="BI548" s="179">
        <f>IF(N548="nulová",J548,0)</f>
        <v>0</v>
      </c>
      <c r="BJ548" s="22" t="s">
        <v>79</v>
      </c>
      <c r="BK548" s="179">
        <f>ROUND(I548*H548,2)</f>
        <v>0</v>
      </c>
      <c r="BL548" s="22" t="s">
        <v>127</v>
      </c>
      <c r="BM548" s="22" t="s">
        <v>549</v>
      </c>
    </row>
    <row r="549" spans="2:65" s="1" customFormat="1">
      <c r="B549" s="39"/>
      <c r="D549" s="180" t="s">
        <v>129</v>
      </c>
      <c r="F549" s="181" t="s">
        <v>550</v>
      </c>
      <c r="I549" s="182"/>
      <c r="L549" s="39"/>
      <c r="M549" s="183"/>
      <c r="N549" s="40"/>
      <c r="O549" s="40"/>
      <c r="P549" s="40"/>
      <c r="Q549" s="40"/>
      <c r="R549" s="40"/>
      <c r="S549" s="40"/>
      <c r="T549" s="68"/>
      <c r="AT549" s="22" t="s">
        <v>129</v>
      </c>
      <c r="AU549" s="22" t="s">
        <v>81</v>
      </c>
    </row>
    <row r="550" spans="2:65" s="11" customFormat="1">
      <c r="B550" s="185"/>
      <c r="D550" s="180" t="s">
        <v>133</v>
      </c>
      <c r="E550" s="186" t="s">
        <v>5</v>
      </c>
      <c r="F550" s="187" t="s">
        <v>551</v>
      </c>
      <c r="H550" s="188">
        <v>20.32</v>
      </c>
      <c r="I550" s="189"/>
      <c r="L550" s="185"/>
      <c r="M550" s="190"/>
      <c r="N550" s="191"/>
      <c r="O550" s="191"/>
      <c r="P550" s="191"/>
      <c r="Q550" s="191"/>
      <c r="R550" s="191"/>
      <c r="S550" s="191"/>
      <c r="T550" s="192"/>
      <c r="AT550" s="186" t="s">
        <v>133</v>
      </c>
      <c r="AU550" s="186" t="s">
        <v>81</v>
      </c>
      <c r="AV550" s="11" t="s">
        <v>81</v>
      </c>
      <c r="AW550" s="11" t="s">
        <v>35</v>
      </c>
      <c r="AX550" s="11" t="s">
        <v>71</v>
      </c>
      <c r="AY550" s="186" t="s">
        <v>120</v>
      </c>
    </row>
    <row r="551" spans="2:65" s="11" customFormat="1">
      <c r="B551" s="185"/>
      <c r="D551" s="180" t="s">
        <v>133</v>
      </c>
      <c r="E551" s="186" t="s">
        <v>5</v>
      </c>
      <c r="F551" s="187" t="s">
        <v>552</v>
      </c>
      <c r="H551" s="188">
        <v>34.627000000000002</v>
      </c>
      <c r="I551" s="189"/>
      <c r="L551" s="185"/>
      <c r="M551" s="190"/>
      <c r="N551" s="191"/>
      <c r="O551" s="191"/>
      <c r="P551" s="191"/>
      <c r="Q551" s="191"/>
      <c r="R551" s="191"/>
      <c r="S551" s="191"/>
      <c r="T551" s="192"/>
      <c r="AT551" s="186" t="s">
        <v>133</v>
      </c>
      <c r="AU551" s="186" t="s">
        <v>81</v>
      </c>
      <c r="AV551" s="11" t="s">
        <v>81</v>
      </c>
      <c r="AW551" s="11" t="s">
        <v>35</v>
      </c>
      <c r="AX551" s="11" t="s">
        <v>71</v>
      </c>
      <c r="AY551" s="186" t="s">
        <v>120</v>
      </c>
    </row>
    <row r="552" spans="2:65" s="11" customFormat="1">
      <c r="B552" s="185"/>
      <c r="D552" s="180" t="s">
        <v>133</v>
      </c>
      <c r="E552" s="186" t="s">
        <v>5</v>
      </c>
      <c r="F552" s="187" t="s">
        <v>553</v>
      </c>
      <c r="H552" s="188">
        <v>11.301</v>
      </c>
      <c r="I552" s="189"/>
      <c r="L552" s="185"/>
      <c r="M552" s="190"/>
      <c r="N552" s="191"/>
      <c r="O552" s="191"/>
      <c r="P552" s="191"/>
      <c r="Q552" s="191"/>
      <c r="R552" s="191"/>
      <c r="S552" s="191"/>
      <c r="T552" s="192"/>
      <c r="AT552" s="186" t="s">
        <v>133</v>
      </c>
      <c r="AU552" s="186" t="s">
        <v>81</v>
      </c>
      <c r="AV552" s="11" t="s">
        <v>81</v>
      </c>
      <c r="AW552" s="11" t="s">
        <v>35</v>
      </c>
      <c r="AX552" s="11" t="s">
        <v>71</v>
      </c>
      <c r="AY552" s="186" t="s">
        <v>120</v>
      </c>
    </row>
    <row r="553" spans="2:65" s="11" customFormat="1">
      <c r="B553" s="185"/>
      <c r="D553" s="180" t="s">
        <v>133</v>
      </c>
      <c r="E553" s="186" t="s">
        <v>5</v>
      </c>
      <c r="F553" s="187" t="s">
        <v>554</v>
      </c>
      <c r="H553" s="188">
        <v>47.171999999999997</v>
      </c>
      <c r="I553" s="189"/>
      <c r="L553" s="185"/>
      <c r="M553" s="190"/>
      <c r="N553" s="191"/>
      <c r="O553" s="191"/>
      <c r="P553" s="191"/>
      <c r="Q553" s="191"/>
      <c r="R553" s="191"/>
      <c r="S553" s="191"/>
      <c r="T553" s="192"/>
      <c r="AT553" s="186" t="s">
        <v>133</v>
      </c>
      <c r="AU553" s="186" t="s">
        <v>81</v>
      </c>
      <c r="AV553" s="11" t="s">
        <v>81</v>
      </c>
      <c r="AW553" s="11" t="s">
        <v>35</v>
      </c>
      <c r="AX553" s="11" t="s">
        <v>71</v>
      </c>
      <c r="AY553" s="186" t="s">
        <v>120</v>
      </c>
    </row>
    <row r="554" spans="2:65" s="11" customFormat="1">
      <c r="B554" s="185"/>
      <c r="D554" s="180" t="s">
        <v>133</v>
      </c>
      <c r="E554" s="186" t="s">
        <v>5</v>
      </c>
      <c r="F554" s="187" t="s">
        <v>555</v>
      </c>
      <c r="H554" s="188">
        <v>15.965999999999999</v>
      </c>
      <c r="I554" s="189"/>
      <c r="L554" s="185"/>
      <c r="M554" s="190"/>
      <c r="N554" s="191"/>
      <c r="O554" s="191"/>
      <c r="P554" s="191"/>
      <c r="Q554" s="191"/>
      <c r="R554" s="191"/>
      <c r="S554" s="191"/>
      <c r="T554" s="192"/>
      <c r="AT554" s="186" t="s">
        <v>133</v>
      </c>
      <c r="AU554" s="186" t="s">
        <v>81</v>
      </c>
      <c r="AV554" s="11" t="s">
        <v>81</v>
      </c>
      <c r="AW554" s="11" t="s">
        <v>35</v>
      </c>
      <c r="AX554" s="11" t="s">
        <v>71</v>
      </c>
      <c r="AY554" s="186" t="s">
        <v>120</v>
      </c>
    </row>
    <row r="555" spans="2:65" s="11" customFormat="1">
      <c r="B555" s="185"/>
      <c r="D555" s="180" t="s">
        <v>133</v>
      </c>
      <c r="E555" s="186" t="s">
        <v>5</v>
      </c>
      <c r="F555" s="187" t="s">
        <v>556</v>
      </c>
      <c r="H555" s="188">
        <v>49.453000000000003</v>
      </c>
      <c r="I555" s="189"/>
      <c r="L555" s="185"/>
      <c r="M555" s="190"/>
      <c r="N555" s="191"/>
      <c r="O555" s="191"/>
      <c r="P555" s="191"/>
      <c r="Q555" s="191"/>
      <c r="R555" s="191"/>
      <c r="S555" s="191"/>
      <c r="T555" s="192"/>
      <c r="AT555" s="186" t="s">
        <v>133</v>
      </c>
      <c r="AU555" s="186" t="s">
        <v>81</v>
      </c>
      <c r="AV555" s="11" t="s">
        <v>81</v>
      </c>
      <c r="AW555" s="11" t="s">
        <v>35</v>
      </c>
      <c r="AX555" s="11" t="s">
        <v>71</v>
      </c>
      <c r="AY555" s="186" t="s">
        <v>120</v>
      </c>
    </row>
    <row r="556" spans="2:65" s="11" customFormat="1">
      <c r="B556" s="185"/>
      <c r="D556" s="180" t="s">
        <v>133</v>
      </c>
      <c r="E556" s="186" t="s">
        <v>5</v>
      </c>
      <c r="F556" s="187" t="s">
        <v>557</v>
      </c>
      <c r="H556" s="188">
        <v>15.862</v>
      </c>
      <c r="I556" s="189"/>
      <c r="L556" s="185"/>
      <c r="M556" s="190"/>
      <c r="N556" s="191"/>
      <c r="O556" s="191"/>
      <c r="P556" s="191"/>
      <c r="Q556" s="191"/>
      <c r="R556" s="191"/>
      <c r="S556" s="191"/>
      <c r="T556" s="192"/>
      <c r="AT556" s="186" t="s">
        <v>133</v>
      </c>
      <c r="AU556" s="186" t="s">
        <v>81</v>
      </c>
      <c r="AV556" s="11" t="s">
        <v>81</v>
      </c>
      <c r="AW556" s="11" t="s">
        <v>35</v>
      </c>
      <c r="AX556" s="11" t="s">
        <v>71</v>
      </c>
      <c r="AY556" s="186" t="s">
        <v>120</v>
      </c>
    </row>
    <row r="557" spans="2:65" s="11" customFormat="1">
      <c r="B557" s="185"/>
      <c r="D557" s="180" t="s">
        <v>133</v>
      </c>
      <c r="E557" s="186" t="s">
        <v>5</v>
      </c>
      <c r="F557" s="187" t="s">
        <v>558</v>
      </c>
      <c r="H557" s="188">
        <v>13.891999999999999</v>
      </c>
      <c r="I557" s="189"/>
      <c r="L557" s="185"/>
      <c r="M557" s="190"/>
      <c r="N557" s="191"/>
      <c r="O557" s="191"/>
      <c r="P557" s="191"/>
      <c r="Q557" s="191"/>
      <c r="R557" s="191"/>
      <c r="S557" s="191"/>
      <c r="T557" s="192"/>
      <c r="AT557" s="186" t="s">
        <v>133</v>
      </c>
      <c r="AU557" s="186" t="s">
        <v>81</v>
      </c>
      <c r="AV557" s="11" t="s">
        <v>81</v>
      </c>
      <c r="AW557" s="11" t="s">
        <v>35</v>
      </c>
      <c r="AX557" s="11" t="s">
        <v>71</v>
      </c>
      <c r="AY557" s="186" t="s">
        <v>120</v>
      </c>
    </row>
    <row r="558" spans="2:65" s="11" customFormat="1">
      <c r="B558" s="185"/>
      <c r="D558" s="180" t="s">
        <v>133</v>
      </c>
      <c r="E558" s="186" t="s">
        <v>5</v>
      </c>
      <c r="F558" s="187" t="s">
        <v>559</v>
      </c>
      <c r="H558" s="188">
        <v>17.21</v>
      </c>
      <c r="I558" s="189"/>
      <c r="L558" s="185"/>
      <c r="M558" s="190"/>
      <c r="N558" s="191"/>
      <c r="O558" s="191"/>
      <c r="P558" s="191"/>
      <c r="Q558" s="191"/>
      <c r="R558" s="191"/>
      <c r="S558" s="191"/>
      <c r="T558" s="192"/>
      <c r="AT558" s="186" t="s">
        <v>133</v>
      </c>
      <c r="AU558" s="186" t="s">
        <v>81</v>
      </c>
      <c r="AV558" s="11" t="s">
        <v>81</v>
      </c>
      <c r="AW558" s="11" t="s">
        <v>35</v>
      </c>
      <c r="AX558" s="11" t="s">
        <v>71</v>
      </c>
      <c r="AY558" s="186" t="s">
        <v>120</v>
      </c>
    </row>
    <row r="559" spans="2:65" s="11" customFormat="1">
      <c r="B559" s="185"/>
      <c r="D559" s="180" t="s">
        <v>133</v>
      </c>
      <c r="E559" s="186" t="s">
        <v>5</v>
      </c>
      <c r="F559" s="187" t="s">
        <v>560</v>
      </c>
      <c r="H559" s="188">
        <v>18.972999999999999</v>
      </c>
      <c r="I559" s="189"/>
      <c r="L559" s="185"/>
      <c r="M559" s="190"/>
      <c r="N559" s="191"/>
      <c r="O559" s="191"/>
      <c r="P559" s="191"/>
      <c r="Q559" s="191"/>
      <c r="R559" s="191"/>
      <c r="S559" s="191"/>
      <c r="T559" s="192"/>
      <c r="AT559" s="186" t="s">
        <v>133</v>
      </c>
      <c r="AU559" s="186" t="s">
        <v>81</v>
      </c>
      <c r="AV559" s="11" t="s">
        <v>81</v>
      </c>
      <c r="AW559" s="11" t="s">
        <v>35</v>
      </c>
      <c r="AX559" s="11" t="s">
        <v>71</v>
      </c>
      <c r="AY559" s="186" t="s">
        <v>120</v>
      </c>
    </row>
    <row r="560" spans="2:65" s="11" customFormat="1">
      <c r="B560" s="185"/>
      <c r="D560" s="180" t="s">
        <v>133</v>
      </c>
      <c r="E560" s="186" t="s">
        <v>5</v>
      </c>
      <c r="F560" s="187" t="s">
        <v>561</v>
      </c>
      <c r="H560" s="188">
        <v>18.765000000000001</v>
      </c>
      <c r="I560" s="189"/>
      <c r="L560" s="185"/>
      <c r="M560" s="190"/>
      <c r="N560" s="191"/>
      <c r="O560" s="191"/>
      <c r="P560" s="191"/>
      <c r="Q560" s="191"/>
      <c r="R560" s="191"/>
      <c r="S560" s="191"/>
      <c r="T560" s="192"/>
      <c r="AT560" s="186" t="s">
        <v>133</v>
      </c>
      <c r="AU560" s="186" t="s">
        <v>81</v>
      </c>
      <c r="AV560" s="11" t="s">
        <v>81</v>
      </c>
      <c r="AW560" s="11" t="s">
        <v>35</v>
      </c>
      <c r="AX560" s="11" t="s">
        <v>71</v>
      </c>
      <c r="AY560" s="186" t="s">
        <v>120</v>
      </c>
    </row>
    <row r="561" spans="2:65" s="11" customFormat="1">
      <c r="B561" s="185"/>
      <c r="D561" s="180" t="s">
        <v>133</v>
      </c>
      <c r="E561" s="186" t="s">
        <v>5</v>
      </c>
      <c r="F561" s="187" t="s">
        <v>562</v>
      </c>
      <c r="H561" s="188">
        <v>27.992000000000001</v>
      </c>
      <c r="I561" s="189"/>
      <c r="L561" s="185"/>
      <c r="M561" s="190"/>
      <c r="N561" s="191"/>
      <c r="O561" s="191"/>
      <c r="P561" s="191"/>
      <c r="Q561" s="191"/>
      <c r="R561" s="191"/>
      <c r="S561" s="191"/>
      <c r="T561" s="192"/>
      <c r="AT561" s="186" t="s">
        <v>133</v>
      </c>
      <c r="AU561" s="186" t="s">
        <v>81</v>
      </c>
      <c r="AV561" s="11" t="s">
        <v>81</v>
      </c>
      <c r="AW561" s="11" t="s">
        <v>35</v>
      </c>
      <c r="AX561" s="11" t="s">
        <v>71</v>
      </c>
      <c r="AY561" s="186" t="s">
        <v>120</v>
      </c>
    </row>
    <row r="562" spans="2:65" s="11" customFormat="1">
      <c r="B562" s="185"/>
      <c r="D562" s="180" t="s">
        <v>133</v>
      </c>
      <c r="E562" s="186" t="s">
        <v>5</v>
      </c>
      <c r="F562" s="187" t="s">
        <v>563</v>
      </c>
      <c r="H562" s="188">
        <v>21.15</v>
      </c>
      <c r="I562" s="189"/>
      <c r="L562" s="185"/>
      <c r="M562" s="190"/>
      <c r="N562" s="191"/>
      <c r="O562" s="191"/>
      <c r="P562" s="191"/>
      <c r="Q562" s="191"/>
      <c r="R562" s="191"/>
      <c r="S562" s="191"/>
      <c r="T562" s="192"/>
      <c r="AT562" s="186" t="s">
        <v>133</v>
      </c>
      <c r="AU562" s="186" t="s">
        <v>81</v>
      </c>
      <c r="AV562" s="11" t="s">
        <v>81</v>
      </c>
      <c r="AW562" s="11" t="s">
        <v>35</v>
      </c>
      <c r="AX562" s="11" t="s">
        <v>71</v>
      </c>
      <c r="AY562" s="186" t="s">
        <v>120</v>
      </c>
    </row>
    <row r="563" spans="2:65" s="11" customFormat="1">
      <c r="B563" s="185"/>
      <c r="D563" s="180" t="s">
        <v>133</v>
      </c>
      <c r="E563" s="186" t="s">
        <v>5</v>
      </c>
      <c r="F563" s="187" t="s">
        <v>564</v>
      </c>
      <c r="H563" s="188">
        <v>3.94</v>
      </c>
      <c r="I563" s="189"/>
      <c r="L563" s="185"/>
      <c r="M563" s="190"/>
      <c r="N563" s="191"/>
      <c r="O563" s="191"/>
      <c r="P563" s="191"/>
      <c r="Q563" s="191"/>
      <c r="R563" s="191"/>
      <c r="S563" s="191"/>
      <c r="T563" s="192"/>
      <c r="AT563" s="186" t="s">
        <v>133</v>
      </c>
      <c r="AU563" s="186" t="s">
        <v>81</v>
      </c>
      <c r="AV563" s="11" t="s">
        <v>81</v>
      </c>
      <c r="AW563" s="11" t="s">
        <v>35</v>
      </c>
      <c r="AX563" s="11" t="s">
        <v>71</v>
      </c>
      <c r="AY563" s="186" t="s">
        <v>120</v>
      </c>
    </row>
    <row r="564" spans="2:65" s="11" customFormat="1">
      <c r="B564" s="185"/>
      <c r="D564" s="180" t="s">
        <v>133</v>
      </c>
      <c r="E564" s="186" t="s">
        <v>5</v>
      </c>
      <c r="F564" s="187" t="s">
        <v>565</v>
      </c>
      <c r="H564" s="188">
        <v>3.11</v>
      </c>
      <c r="I564" s="189"/>
      <c r="L564" s="185"/>
      <c r="M564" s="190"/>
      <c r="N564" s="191"/>
      <c r="O564" s="191"/>
      <c r="P564" s="191"/>
      <c r="Q564" s="191"/>
      <c r="R564" s="191"/>
      <c r="S564" s="191"/>
      <c r="T564" s="192"/>
      <c r="AT564" s="186" t="s">
        <v>133</v>
      </c>
      <c r="AU564" s="186" t="s">
        <v>81</v>
      </c>
      <c r="AV564" s="11" t="s">
        <v>81</v>
      </c>
      <c r="AW564" s="11" t="s">
        <v>35</v>
      </c>
      <c r="AX564" s="11" t="s">
        <v>71</v>
      </c>
      <c r="AY564" s="186" t="s">
        <v>120</v>
      </c>
    </row>
    <row r="565" spans="2:65" s="11" customFormat="1">
      <c r="B565" s="185"/>
      <c r="D565" s="180" t="s">
        <v>133</v>
      </c>
      <c r="E565" s="186" t="s">
        <v>5</v>
      </c>
      <c r="F565" s="187" t="s">
        <v>566</v>
      </c>
      <c r="H565" s="188">
        <v>40.433</v>
      </c>
      <c r="I565" s="189"/>
      <c r="L565" s="185"/>
      <c r="M565" s="190"/>
      <c r="N565" s="191"/>
      <c r="O565" s="191"/>
      <c r="P565" s="191"/>
      <c r="Q565" s="191"/>
      <c r="R565" s="191"/>
      <c r="S565" s="191"/>
      <c r="T565" s="192"/>
      <c r="AT565" s="186" t="s">
        <v>133</v>
      </c>
      <c r="AU565" s="186" t="s">
        <v>81</v>
      </c>
      <c r="AV565" s="11" t="s">
        <v>81</v>
      </c>
      <c r="AW565" s="11" t="s">
        <v>35</v>
      </c>
      <c r="AX565" s="11" t="s">
        <v>71</v>
      </c>
      <c r="AY565" s="186" t="s">
        <v>120</v>
      </c>
    </row>
    <row r="566" spans="2:65" s="11" customFormat="1">
      <c r="B566" s="185"/>
      <c r="D566" s="180" t="s">
        <v>133</v>
      </c>
      <c r="E566" s="186" t="s">
        <v>5</v>
      </c>
      <c r="F566" s="187" t="s">
        <v>567</v>
      </c>
      <c r="H566" s="188">
        <v>15.551</v>
      </c>
      <c r="I566" s="189"/>
      <c r="L566" s="185"/>
      <c r="M566" s="190"/>
      <c r="N566" s="191"/>
      <c r="O566" s="191"/>
      <c r="P566" s="191"/>
      <c r="Q566" s="191"/>
      <c r="R566" s="191"/>
      <c r="S566" s="191"/>
      <c r="T566" s="192"/>
      <c r="AT566" s="186" t="s">
        <v>133</v>
      </c>
      <c r="AU566" s="186" t="s">
        <v>81</v>
      </c>
      <c r="AV566" s="11" t="s">
        <v>81</v>
      </c>
      <c r="AW566" s="11" t="s">
        <v>35</v>
      </c>
      <c r="AX566" s="11" t="s">
        <v>71</v>
      </c>
      <c r="AY566" s="186" t="s">
        <v>120</v>
      </c>
    </row>
    <row r="567" spans="2:65" s="11" customFormat="1">
      <c r="B567" s="185"/>
      <c r="D567" s="180" t="s">
        <v>133</v>
      </c>
      <c r="E567" s="186" t="s">
        <v>5</v>
      </c>
      <c r="F567" s="187" t="s">
        <v>568</v>
      </c>
      <c r="H567" s="188">
        <v>39.396999999999998</v>
      </c>
      <c r="I567" s="189"/>
      <c r="L567" s="185"/>
      <c r="M567" s="190"/>
      <c r="N567" s="191"/>
      <c r="O567" s="191"/>
      <c r="P567" s="191"/>
      <c r="Q567" s="191"/>
      <c r="R567" s="191"/>
      <c r="S567" s="191"/>
      <c r="T567" s="192"/>
      <c r="AT567" s="186" t="s">
        <v>133</v>
      </c>
      <c r="AU567" s="186" t="s">
        <v>81</v>
      </c>
      <c r="AV567" s="11" t="s">
        <v>81</v>
      </c>
      <c r="AW567" s="11" t="s">
        <v>35</v>
      </c>
      <c r="AX567" s="11" t="s">
        <v>71</v>
      </c>
      <c r="AY567" s="186" t="s">
        <v>120</v>
      </c>
    </row>
    <row r="568" spans="2:65" s="11" customFormat="1">
      <c r="B568" s="185"/>
      <c r="D568" s="180" t="s">
        <v>133</v>
      </c>
      <c r="E568" s="186" t="s">
        <v>5</v>
      </c>
      <c r="F568" s="187" t="s">
        <v>569</v>
      </c>
      <c r="H568" s="188">
        <v>4.1470000000000002</v>
      </c>
      <c r="I568" s="189"/>
      <c r="L568" s="185"/>
      <c r="M568" s="190"/>
      <c r="N568" s="191"/>
      <c r="O568" s="191"/>
      <c r="P568" s="191"/>
      <c r="Q568" s="191"/>
      <c r="R568" s="191"/>
      <c r="S568" s="191"/>
      <c r="T568" s="192"/>
      <c r="AT568" s="186" t="s">
        <v>133</v>
      </c>
      <c r="AU568" s="186" t="s">
        <v>81</v>
      </c>
      <c r="AV568" s="11" t="s">
        <v>81</v>
      </c>
      <c r="AW568" s="11" t="s">
        <v>35</v>
      </c>
      <c r="AX568" s="11" t="s">
        <v>71</v>
      </c>
      <c r="AY568" s="186" t="s">
        <v>120</v>
      </c>
    </row>
    <row r="569" spans="2:65" s="11" customFormat="1">
      <c r="B569" s="185"/>
      <c r="D569" s="180" t="s">
        <v>133</v>
      </c>
      <c r="E569" s="186" t="s">
        <v>5</v>
      </c>
      <c r="F569" s="187" t="s">
        <v>570</v>
      </c>
      <c r="H569" s="188">
        <v>5.1840000000000002</v>
      </c>
      <c r="I569" s="189"/>
      <c r="L569" s="185"/>
      <c r="M569" s="190"/>
      <c r="N569" s="191"/>
      <c r="O569" s="191"/>
      <c r="P569" s="191"/>
      <c r="Q569" s="191"/>
      <c r="R569" s="191"/>
      <c r="S569" s="191"/>
      <c r="T569" s="192"/>
      <c r="AT569" s="186" t="s">
        <v>133</v>
      </c>
      <c r="AU569" s="186" t="s">
        <v>81</v>
      </c>
      <c r="AV569" s="11" t="s">
        <v>81</v>
      </c>
      <c r="AW569" s="11" t="s">
        <v>35</v>
      </c>
      <c r="AX569" s="11" t="s">
        <v>71</v>
      </c>
      <c r="AY569" s="186" t="s">
        <v>120</v>
      </c>
    </row>
    <row r="570" spans="2:65" s="11" customFormat="1">
      <c r="B570" s="185"/>
      <c r="D570" s="180" t="s">
        <v>133</v>
      </c>
      <c r="E570" s="186" t="s">
        <v>5</v>
      </c>
      <c r="F570" s="187" t="s">
        <v>571</v>
      </c>
      <c r="H570" s="188">
        <v>20.734999999999999</v>
      </c>
      <c r="I570" s="189"/>
      <c r="L570" s="185"/>
      <c r="M570" s="190"/>
      <c r="N570" s="191"/>
      <c r="O570" s="191"/>
      <c r="P570" s="191"/>
      <c r="Q570" s="191"/>
      <c r="R570" s="191"/>
      <c r="S570" s="191"/>
      <c r="T570" s="192"/>
      <c r="AT570" s="186" t="s">
        <v>133</v>
      </c>
      <c r="AU570" s="186" t="s">
        <v>81</v>
      </c>
      <c r="AV570" s="11" t="s">
        <v>81</v>
      </c>
      <c r="AW570" s="11" t="s">
        <v>35</v>
      </c>
      <c r="AX570" s="11" t="s">
        <v>71</v>
      </c>
      <c r="AY570" s="186" t="s">
        <v>120</v>
      </c>
    </row>
    <row r="571" spans="2:65" s="11" customFormat="1">
      <c r="B571" s="185"/>
      <c r="D571" s="180" t="s">
        <v>133</v>
      </c>
      <c r="E571" s="186" t="s">
        <v>5</v>
      </c>
      <c r="F571" s="187" t="s">
        <v>570</v>
      </c>
      <c r="H571" s="188">
        <v>5.1840000000000002</v>
      </c>
      <c r="I571" s="189"/>
      <c r="L571" s="185"/>
      <c r="M571" s="190"/>
      <c r="N571" s="191"/>
      <c r="O571" s="191"/>
      <c r="P571" s="191"/>
      <c r="Q571" s="191"/>
      <c r="R571" s="191"/>
      <c r="S571" s="191"/>
      <c r="T571" s="192"/>
      <c r="AT571" s="186" t="s">
        <v>133</v>
      </c>
      <c r="AU571" s="186" t="s">
        <v>81</v>
      </c>
      <c r="AV571" s="11" t="s">
        <v>81</v>
      </c>
      <c r="AW571" s="11" t="s">
        <v>35</v>
      </c>
      <c r="AX571" s="11" t="s">
        <v>71</v>
      </c>
      <c r="AY571" s="186" t="s">
        <v>120</v>
      </c>
    </row>
    <row r="572" spans="2:65" s="11" customFormat="1">
      <c r="B572" s="185"/>
      <c r="D572" s="180" t="s">
        <v>133</v>
      </c>
      <c r="E572" s="186" t="s">
        <v>5</v>
      </c>
      <c r="F572" s="187" t="s">
        <v>572</v>
      </c>
      <c r="H572" s="188">
        <v>268.80099999999999</v>
      </c>
      <c r="I572" s="189"/>
      <c r="L572" s="185"/>
      <c r="M572" s="190"/>
      <c r="N572" s="191"/>
      <c r="O572" s="191"/>
      <c r="P572" s="191"/>
      <c r="Q572" s="191"/>
      <c r="R572" s="191"/>
      <c r="S572" s="191"/>
      <c r="T572" s="192"/>
      <c r="AT572" s="186" t="s">
        <v>133</v>
      </c>
      <c r="AU572" s="186" t="s">
        <v>81</v>
      </c>
      <c r="AV572" s="11" t="s">
        <v>81</v>
      </c>
      <c r="AW572" s="11" t="s">
        <v>35</v>
      </c>
      <c r="AX572" s="11" t="s">
        <v>71</v>
      </c>
      <c r="AY572" s="186" t="s">
        <v>120</v>
      </c>
    </row>
    <row r="573" spans="2:65" s="12" customFormat="1">
      <c r="B573" s="193"/>
      <c r="D573" s="180" t="s">
        <v>133</v>
      </c>
      <c r="E573" s="194" t="s">
        <v>5</v>
      </c>
      <c r="F573" s="195" t="s">
        <v>135</v>
      </c>
      <c r="H573" s="196">
        <v>719.16499999999996</v>
      </c>
      <c r="I573" s="197"/>
      <c r="L573" s="193"/>
      <c r="M573" s="198"/>
      <c r="N573" s="199"/>
      <c r="O573" s="199"/>
      <c r="P573" s="199"/>
      <c r="Q573" s="199"/>
      <c r="R573" s="199"/>
      <c r="S573" s="199"/>
      <c r="T573" s="200"/>
      <c r="AT573" s="194" t="s">
        <v>133</v>
      </c>
      <c r="AU573" s="194" t="s">
        <v>81</v>
      </c>
      <c r="AV573" s="12" t="s">
        <v>127</v>
      </c>
      <c r="AW573" s="12" t="s">
        <v>35</v>
      </c>
      <c r="AX573" s="12" t="s">
        <v>79</v>
      </c>
      <c r="AY573" s="194" t="s">
        <v>120</v>
      </c>
    </row>
    <row r="574" spans="2:65" s="1" customFormat="1" ht="25.5" customHeight="1">
      <c r="B574" s="167"/>
      <c r="C574" s="168" t="s">
        <v>573</v>
      </c>
      <c r="D574" s="168" t="s">
        <v>122</v>
      </c>
      <c r="E574" s="169" t="s">
        <v>574</v>
      </c>
      <c r="F574" s="170" t="s">
        <v>575</v>
      </c>
      <c r="G574" s="171" t="s">
        <v>153</v>
      </c>
      <c r="H574" s="172">
        <v>250.62</v>
      </c>
      <c r="I574" s="173"/>
      <c r="J574" s="174">
        <f>ROUND(I574*H574,2)</f>
        <v>0</v>
      </c>
      <c r="K574" s="170" t="s">
        <v>126</v>
      </c>
      <c r="L574" s="39"/>
      <c r="M574" s="175" t="s">
        <v>5</v>
      </c>
      <c r="N574" s="176" t="s">
        <v>42</v>
      </c>
      <c r="O574" s="40"/>
      <c r="P574" s="177">
        <f>O574*H574</f>
        <v>0</v>
      </c>
      <c r="Q574" s="177">
        <v>0</v>
      </c>
      <c r="R574" s="177">
        <f>Q574*H574</f>
        <v>0</v>
      </c>
      <c r="S574" s="177">
        <v>0</v>
      </c>
      <c r="T574" s="178">
        <f>S574*H574</f>
        <v>0</v>
      </c>
      <c r="AR574" s="22" t="s">
        <v>127</v>
      </c>
      <c r="AT574" s="22" t="s">
        <v>122</v>
      </c>
      <c r="AU574" s="22" t="s">
        <v>81</v>
      </c>
      <c r="AY574" s="22" t="s">
        <v>120</v>
      </c>
      <c r="BE574" s="179">
        <f>IF(N574="základní",J574,0)</f>
        <v>0</v>
      </c>
      <c r="BF574" s="179">
        <f>IF(N574="snížená",J574,0)</f>
        <v>0</v>
      </c>
      <c r="BG574" s="179">
        <f>IF(N574="zákl. přenesená",J574,0)</f>
        <v>0</v>
      </c>
      <c r="BH574" s="179">
        <f>IF(N574="sníž. přenesená",J574,0)</f>
        <v>0</v>
      </c>
      <c r="BI574" s="179">
        <f>IF(N574="nulová",J574,0)</f>
        <v>0</v>
      </c>
      <c r="BJ574" s="22" t="s">
        <v>79</v>
      </c>
      <c r="BK574" s="179">
        <f>ROUND(I574*H574,2)</f>
        <v>0</v>
      </c>
      <c r="BL574" s="22" t="s">
        <v>127</v>
      </c>
      <c r="BM574" s="22" t="s">
        <v>576</v>
      </c>
    </row>
    <row r="575" spans="2:65" s="1" customFormat="1" ht="27">
      <c r="B575" s="39"/>
      <c r="D575" s="180" t="s">
        <v>129</v>
      </c>
      <c r="F575" s="181" t="s">
        <v>577</v>
      </c>
      <c r="I575" s="182"/>
      <c r="L575" s="39"/>
      <c r="M575" s="183"/>
      <c r="N575" s="40"/>
      <c r="O575" s="40"/>
      <c r="P575" s="40"/>
      <c r="Q575" s="40"/>
      <c r="R575" s="40"/>
      <c r="S575" s="40"/>
      <c r="T575" s="68"/>
      <c r="AT575" s="22" t="s">
        <v>129</v>
      </c>
      <c r="AU575" s="22" t="s">
        <v>81</v>
      </c>
    </row>
    <row r="576" spans="2:65" s="11" customFormat="1">
      <c r="B576" s="185"/>
      <c r="D576" s="180" t="s">
        <v>133</v>
      </c>
      <c r="E576" s="186" t="s">
        <v>5</v>
      </c>
      <c r="F576" s="187" t="s">
        <v>578</v>
      </c>
      <c r="H576" s="188">
        <v>108.02</v>
      </c>
      <c r="I576" s="189"/>
      <c r="L576" s="185"/>
      <c r="M576" s="190"/>
      <c r="N576" s="191"/>
      <c r="O576" s="191"/>
      <c r="P576" s="191"/>
      <c r="Q576" s="191"/>
      <c r="R576" s="191"/>
      <c r="S576" s="191"/>
      <c r="T576" s="192"/>
      <c r="AT576" s="186" t="s">
        <v>133</v>
      </c>
      <c r="AU576" s="186" t="s">
        <v>81</v>
      </c>
      <c r="AV576" s="11" t="s">
        <v>81</v>
      </c>
      <c r="AW576" s="11" t="s">
        <v>35</v>
      </c>
      <c r="AX576" s="11" t="s">
        <v>71</v>
      </c>
      <c r="AY576" s="186" t="s">
        <v>120</v>
      </c>
    </row>
    <row r="577" spans="2:65" s="11" customFormat="1">
      <c r="B577" s="185"/>
      <c r="D577" s="180" t="s">
        <v>133</v>
      </c>
      <c r="E577" s="186" t="s">
        <v>5</v>
      </c>
      <c r="F577" s="187" t="s">
        <v>579</v>
      </c>
      <c r="H577" s="188">
        <v>142.6</v>
      </c>
      <c r="I577" s="189"/>
      <c r="L577" s="185"/>
      <c r="M577" s="190"/>
      <c r="N577" s="191"/>
      <c r="O577" s="191"/>
      <c r="P577" s="191"/>
      <c r="Q577" s="191"/>
      <c r="R577" s="191"/>
      <c r="S577" s="191"/>
      <c r="T577" s="192"/>
      <c r="AT577" s="186" t="s">
        <v>133</v>
      </c>
      <c r="AU577" s="186" t="s">
        <v>81</v>
      </c>
      <c r="AV577" s="11" t="s">
        <v>81</v>
      </c>
      <c r="AW577" s="11" t="s">
        <v>35</v>
      </c>
      <c r="AX577" s="11" t="s">
        <v>71</v>
      </c>
      <c r="AY577" s="186" t="s">
        <v>120</v>
      </c>
    </row>
    <row r="578" spans="2:65" s="12" customFormat="1">
      <c r="B578" s="193"/>
      <c r="D578" s="180" t="s">
        <v>133</v>
      </c>
      <c r="E578" s="194" t="s">
        <v>5</v>
      </c>
      <c r="F578" s="195" t="s">
        <v>135</v>
      </c>
      <c r="H578" s="196">
        <v>250.62</v>
      </c>
      <c r="I578" s="197"/>
      <c r="L578" s="193"/>
      <c r="M578" s="198"/>
      <c r="N578" s="199"/>
      <c r="O578" s="199"/>
      <c r="P578" s="199"/>
      <c r="Q578" s="199"/>
      <c r="R578" s="199"/>
      <c r="S578" s="199"/>
      <c r="T578" s="200"/>
      <c r="AT578" s="194" t="s">
        <v>133</v>
      </c>
      <c r="AU578" s="194" t="s">
        <v>81</v>
      </c>
      <c r="AV578" s="12" t="s">
        <v>127</v>
      </c>
      <c r="AW578" s="12" t="s">
        <v>35</v>
      </c>
      <c r="AX578" s="12" t="s">
        <v>79</v>
      </c>
      <c r="AY578" s="194" t="s">
        <v>120</v>
      </c>
    </row>
    <row r="579" spans="2:65" s="1" customFormat="1" ht="16.5" customHeight="1">
      <c r="B579" s="167"/>
      <c r="C579" s="201" t="s">
        <v>580</v>
      </c>
      <c r="D579" s="201" t="s">
        <v>332</v>
      </c>
      <c r="E579" s="202" t="s">
        <v>581</v>
      </c>
      <c r="F579" s="203" t="s">
        <v>582</v>
      </c>
      <c r="G579" s="204" t="s">
        <v>583</v>
      </c>
      <c r="H579" s="205">
        <v>68.244</v>
      </c>
      <c r="I579" s="206"/>
      <c r="J579" s="207">
        <f>ROUND(I579*H579,2)</f>
        <v>0</v>
      </c>
      <c r="K579" s="203" t="s">
        <v>126</v>
      </c>
      <c r="L579" s="208"/>
      <c r="M579" s="209" t="s">
        <v>5</v>
      </c>
      <c r="N579" s="210" t="s">
        <v>42</v>
      </c>
      <c r="O579" s="40"/>
      <c r="P579" s="177">
        <f>O579*H579</f>
        <v>0</v>
      </c>
      <c r="Q579" s="177">
        <v>1E-3</v>
      </c>
      <c r="R579" s="177">
        <f>Q579*H579</f>
        <v>6.8243999999999999E-2</v>
      </c>
      <c r="S579" s="177">
        <v>0</v>
      </c>
      <c r="T579" s="178">
        <f>S579*H579</f>
        <v>0</v>
      </c>
      <c r="AR579" s="22" t="s">
        <v>169</v>
      </c>
      <c r="AT579" s="22" t="s">
        <v>332</v>
      </c>
      <c r="AU579" s="22" t="s">
        <v>81</v>
      </c>
      <c r="AY579" s="22" t="s">
        <v>120</v>
      </c>
      <c r="BE579" s="179">
        <f>IF(N579="základní",J579,0)</f>
        <v>0</v>
      </c>
      <c r="BF579" s="179">
        <f>IF(N579="snížená",J579,0)</f>
        <v>0</v>
      </c>
      <c r="BG579" s="179">
        <f>IF(N579="zákl. přenesená",J579,0)</f>
        <v>0</v>
      </c>
      <c r="BH579" s="179">
        <f>IF(N579="sníž. přenesená",J579,0)</f>
        <v>0</v>
      </c>
      <c r="BI579" s="179">
        <f>IF(N579="nulová",J579,0)</f>
        <v>0</v>
      </c>
      <c r="BJ579" s="22" t="s">
        <v>79</v>
      </c>
      <c r="BK579" s="179">
        <f>ROUND(I579*H579,2)</f>
        <v>0</v>
      </c>
      <c r="BL579" s="22" t="s">
        <v>127</v>
      </c>
      <c r="BM579" s="22" t="s">
        <v>584</v>
      </c>
    </row>
    <row r="580" spans="2:65" s="1" customFormat="1">
      <c r="B580" s="39"/>
      <c r="D580" s="180" t="s">
        <v>129</v>
      </c>
      <c r="F580" s="181" t="s">
        <v>582</v>
      </c>
      <c r="I580" s="182"/>
      <c r="L580" s="39"/>
      <c r="M580" s="183"/>
      <c r="N580" s="40"/>
      <c r="O580" s="40"/>
      <c r="P580" s="40"/>
      <c r="Q580" s="40"/>
      <c r="R580" s="40"/>
      <c r="S580" s="40"/>
      <c r="T580" s="68"/>
      <c r="AT580" s="22" t="s">
        <v>129</v>
      </c>
      <c r="AU580" s="22" t="s">
        <v>81</v>
      </c>
    </row>
    <row r="581" spans="2:65" s="11" customFormat="1">
      <c r="B581" s="185"/>
      <c r="D581" s="180" t="s">
        <v>133</v>
      </c>
      <c r="E581" s="186" t="s">
        <v>5</v>
      </c>
      <c r="F581" s="187" t="s">
        <v>585</v>
      </c>
      <c r="H581" s="188">
        <v>21.186</v>
      </c>
      <c r="I581" s="189"/>
      <c r="L581" s="185"/>
      <c r="M581" s="190"/>
      <c r="N581" s="191"/>
      <c r="O581" s="191"/>
      <c r="P581" s="191"/>
      <c r="Q581" s="191"/>
      <c r="R581" s="191"/>
      <c r="S581" s="191"/>
      <c r="T581" s="192"/>
      <c r="AT581" s="186" t="s">
        <v>133</v>
      </c>
      <c r="AU581" s="186" t="s">
        <v>81</v>
      </c>
      <c r="AV581" s="11" t="s">
        <v>81</v>
      </c>
      <c r="AW581" s="11" t="s">
        <v>35</v>
      </c>
      <c r="AX581" s="11" t="s">
        <v>71</v>
      </c>
      <c r="AY581" s="186" t="s">
        <v>120</v>
      </c>
    </row>
    <row r="582" spans="2:65" s="11" customFormat="1">
      <c r="B582" s="185"/>
      <c r="D582" s="180" t="s">
        <v>133</v>
      </c>
      <c r="E582" s="186" t="s">
        <v>5</v>
      </c>
      <c r="F582" s="187" t="s">
        <v>586</v>
      </c>
      <c r="H582" s="188">
        <v>47.058</v>
      </c>
      <c r="I582" s="189"/>
      <c r="L582" s="185"/>
      <c r="M582" s="190"/>
      <c r="N582" s="191"/>
      <c r="O582" s="191"/>
      <c r="P582" s="191"/>
      <c r="Q582" s="191"/>
      <c r="R582" s="191"/>
      <c r="S582" s="191"/>
      <c r="T582" s="192"/>
      <c r="AT582" s="186" t="s">
        <v>133</v>
      </c>
      <c r="AU582" s="186" t="s">
        <v>81</v>
      </c>
      <c r="AV582" s="11" t="s">
        <v>81</v>
      </c>
      <c r="AW582" s="11" t="s">
        <v>35</v>
      </c>
      <c r="AX582" s="11" t="s">
        <v>71</v>
      </c>
      <c r="AY582" s="186" t="s">
        <v>120</v>
      </c>
    </row>
    <row r="583" spans="2:65" s="12" customFormat="1">
      <c r="B583" s="193"/>
      <c r="D583" s="180" t="s">
        <v>133</v>
      </c>
      <c r="E583" s="194" t="s">
        <v>5</v>
      </c>
      <c r="F583" s="195" t="s">
        <v>135</v>
      </c>
      <c r="H583" s="196">
        <v>68.244</v>
      </c>
      <c r="I583" s="197"/>
      <c r="L583" s="193"/>
      <c r="M583" s="198"/>
      <c r="N583" s="199"/>
      <c r="O583" s="199"/>
      <c r="P583" s="199"/>
      <c r="Q583" s="199"/>
      <c r="R583" s="199"/>
      <c r="S583" s="199"/>
      <c r="T583" s="200"/>
      <c r="AT583" s="194" t="s">
        <v>133</v>
      </c>
      <c r="AU583" s="194" t="s">
        <v>81</v>
      </c>
      <c r="AV583" s="12" t="s">
        <v>127</v>
      </c>
      <c r="AW583" s="12" t="s">
        <v>35</v>
      </c>
      <c r="AX583" s="12" t="s">
        <v>79</v>
      </c>
      <c r="AY583" s="194" t="s">
        <v>120</v>
      </c>
    </row>
    <row r="584" spans="2:65" s="10" customFormat="1" ht="29.85" customHeight="1">
      <c r="B584" s="154"/>
      <c r="D584" s="155" t="s">
        <v>70</v>
      </c>
      <c r="E584" s="165" t="s">
        <v>140</v>
      </c>
      <c r="F584" s="165" t="s">
        <v>587</v>
      </c>
      <c r="I584" s="157"/>
      <c r="J584" s="166">
        <f>BK584</f>
        <v>0</v>
      </c>
      <c r="L584" s="154"/>
      <c r="M584" s="159"/>
      <c r="N584" s="160"/>
      <c r="O584" s="160"/>
      <c r="P584" s="161">
        <f>SUM(P585:P606)</f>
        <v>0</v>
      </c>
      <c r="Q584" s="160"/>
      <c r="R584" s="161">
        <f>SUM(R585:R606)</f>
        <v>0</v>
      </c>
      <c r="S584" s="160"/>
      <c r="T584" s="162">
        <f>SUM(T585:T606)</f>
        <v>9.8244000000000007</v>
      </c>
      <c r="AR584" s="155" t="s">
        <v>79</v>
      </c>
      <c r="AT584" s="163" t="s">
        <v>70</v>
      </c>
      <c r="AU584" s="163" t="s">
        <v>79</v>
      </c>
      <c r="AY584" s="155" t="s">
        <v>120</v>
      </c>
      <c r="BK584" s="164">
        <f>SUM(BK585:BK606)</f>
        <v>0</v>
      </c>
    </row>
    <row r="585" spans="2:65" s="1" customFormat="1" ht="25.5" customHeight="1">
      <c r="B585" s="167"/>
      <c r="C585" s="168" t="s">
        <v>588</v>
      </c>
      <c r="D585" s="168" t="s">
        <v>122</v>
      </c>
      <c r="E585" s="169" t="s">
        <v>589</v>
      </c>
      <c r="F585" s="170" t="s">
        <v>590</v>
      </c>
      <c r="G585" s="171" t="s">
        <v>246</v>
      </c>
      <c r="H585" s="172">
        <v>2.79</v>
      </c>
      <c r="I585" s="173"/>
      <c r="J585" s="174">
        <f>ROUND(I585*H585,2)</f>
        <v>0</v>
      </c>
      <c r="K585" s="170" t="s">
        <v>126</v>
      </c>
      <c r="L585" s="39"/>
      <c r="M585" s="175" t="s">
        <v>5</v>
      </c>
      <c r="N585" s="176" t="s">
        <v>42</v>
      </c>
      <c r="O585" s="40"/>
      <c r="P585" s="177">
        <f>O585*H585</f>
        <v>0</v>
      </c>
      <c r="Q585" s="177">
        <v>0</v>
      </c>
      <c r="R585" s="177">
        <f>Q585*H585</f>
        <v>0</v>
      </c>
      <c r="S585" s="177">
        <v>2.2000000000000002</v>
      </c>
      <c r="T585" s="178">
        <f>S585*H585</f>
        <v>6.1380000000000008</v>
      </c>
      <c r="AR585" s="22" t="s">
        <v>127</v>
      </c>
      <c r="AT585" s="22" t="s">
        <v>122</v>
      </c>
      <c r="AU585" s="22" t="s">
        <v>81</v>
      </c>
      <c r="AY585" s="22" t="s">
        <v>120</v>
      </c>
      <c r="BE585" s="179">
        <f>IF(N585="základní",J585,0)</f>
        <v>0</v>
      </c>
      <c r="BF585" s="179">
        <f>IF(N585="snížená",J585,0)</f>
        <v>0</v>
      </c>
      <c r="BG585" s="179">
        <f>IF(N585="zákl. přenesená",J585,0)</f>
        <v>0</v>
      </c>
      <c r="BH585" s="179">
        <f>IF(N585="sníž. přenesená",J585,0)</f>
        <v>0</v>
      </c>
      <c r="BI585" s="179">
        <f>IF(N585="nulová",J585,0)</f>
        <v>0</v>
      </c>
      <c r="BJ585" s="22" t="s">
        <v>79</v>
      </c>
      <c r="BK585" s="179">
        <f>ROUND(I585*H585,2)</f>
        <v>0</v>
      </c>
      <c r="BL585" s="22" t="s">
        <v>127</v>
      </c>
      <c r="BM585" s="22" t="s">
        <v>591</v>
      </c>
    </row>
    <row r="586" spans="2:65" s="1" customFormat="1" ht="27">
      <c r="B586" s="39"/>
      <c r="D586" s="180" t="s">
        <v>129</v>
      </c>
      <c r="F586" s="181" t="s">
        <v>592</v>
      </c>
      <c r="I586" s="182"/>
      <c r="L586" s="39"/>
      <c r="M586" s="183"/>
      <c r="N586" s="40"/>
      <c r="O586" s="40"/>
      <c r="P586" s="40"/>
      <c r="Q586" s="40"/>
      <c r="R586" s="40"/>
      <c r="S586" s="40"/>
      <c r="T586" s="68"/>
      <c r="AT586" s="22" t="s">
        <v>129</v>
      </c>
      <c r="AU586" s="22" t="s">
        <v>81</v>
      </c>
    </row>
    <row r="587" spans="2:65" s="11" customFormat="1">
      <c r="B587" s="185"/>
      <c r="D587" s="180" t="s">
        <v>133</v>
      </c>
      <c r="E587" s="186" t="s">
        <v>5</v>
      </c>
      <c r="F587" s="187" t="s">
        <v>593</v>
      </c>
      <c r="H587" s="188">
        <v>2.79</v>
      </c>
      <c r="I587" s="189"/>
      <c r="L587" s="185"/>
      <c r="M587" s="190"/>
      <c r="N587" s="191"/>
      <c r="O587" s="191"/>
      <c r="P587" s="191"/>
      <c r="Q587" s="191"/>
      <c r="R587" s="191"/>
      <c r="S587" s="191"/>
      <c r="T587" s="192"/>
      <c r="AT587" s="186" t="s">
        <v>133</v>
      </c>
      <c r="AU587" s="186" t="s">
        <v>81</v>
      </c>
      <c r="AV587" s="11" t="s">
        <v>81</v>
      </c>
      <c r="AW587" s="11" t="s">
        <v>35</v>
      </c>
      <c r="AX587" s="11" t="s">
        <v>71</v>
      </c>
      <c r="AY587" s="186" t="s">
        <v>120</v>
      </c>
    </row>
    <row r="588" spans="2:65" s="12" customFormat="1">
      <c r="B588" s="193"/>
      <c r="D588" s="180" t="s">
        <v>133</v>
      </c>
      <c r="E588" s="194" t="s">
        <v>5</v>
      </c>
      <c r="F588" s="195" t="s">
        <v>135</v>
      </c>
      <c r="H588" s="196">
        <v>2.79</v>
      </c>
      <c r="I588" s="197"/>
      <c r="L588" s="193"/>
      <c r="M588" s="198"/>
      <c r="N588" s="199"/>
      <c r="O588" s="199"/>
      <c r="P588" s="199"/>
      <c r="Q588" s="199"/>
      <c r="R588" s="199"/>
      <c r="S588" s="199"/>
      <c r="T588" s="200"/>
      <c r="AT588" s="194" t="s">
        <v>133</v>
      </c>
      <c r="AU588" s="194" t="s">
        <v>81</v>
      </c>
      <c r="AV588" s="12" t="s">
        <v>127</v>
      </c>
      <c r="AW588" s="12" t="s">
        <v>35</v>
      </c>
      <c r="AX588" s="12" t="s">
        <v>79</v>
      </c>
      <c r="AY588" s="194" t="s">
        <v>120</v>
      </c>
    </row>
    <row r="589" spans="2:65" s="1" customFormat="1" ht="25.5" customHeight="1">
      <c r="B589" s="167"/>
      <c r="C589" s="168" t="s">
        <v>594</v>
      </c>
      <c r="D589" s="168" t="s">
        <v>122</v>
      </c>
      <c r="E589" s="169" t="s">
        <v>595</v>
      </c>
      <c r="F589" s="170" t="s">
        <v>596</v>
      </c>
      <c r="G589" s="171" t="s">
        <v>246</v>
      </c>
      <c r="H589" s="172">
        <v>1.536</v>
      </c>
      <c r="I589" s="173"/>
      <c r="J589" s="174">
        <f>ROUND(I589*H589,2)</f>
        <v>0</v>
      </c>
      <c r="K589" s="170" t="s">
        <v>126</v>
      </c>
      <c r="L589" s="39"/>
      <c r="M589" s="175" t="s">
        <v>5</v>
      </c>
      <c r="N589" s="176" t="s">
        <v>42</v>
      </c>
      <c r="O589" s="40"/>
      <c r="P589" s="177">
        <f>O589*H589</f>
        <v>0</v>
      </c>
      <c r="Q589" s="177">
        <v>0</v>
      </c>
      <c r="R589" s="177">
        <f>Q589*H589</f>
        <v>0</v>
      </c>
      <c r="S589" s="177">
        <v>2.4</v>
      </c>
      <c r="T589" s="178">
        <f>S589*H589</f>
        <v>3.6863999999999999</v>
      </c>
      <c r="AR589" s="22" t="s">
        <v>127</v>
      </c>
      <c r="AT589" s="22" t="s">
        <v>122</v>
      </c>
      <c r="AU589" s="22" t="s">
        <v>81</v>
      </c>
      <c r="AY589" s="22" t="s">
        <v>120</v>
      </c>
      <c r="BE589" s="179">
        <f>IF(N589="základní",J589,0)</f>
        <v>0</v>
      </c>
      <c r="BF589" s="179">
        <f>IF(N589="snížená",J589,0)</f>
        <v>0</v>
      </c>
      <c r="BG589" s="179">
        <f>IF(N589="zákl. přenesená",J589,0)</f>
        <v>0</v>
      </c>
      <c r="BH589" s="179">
        <f>IF(N589="sníž. přenesená",J589,0)</f>
        <v>0</v>
      </c>
      <c r="BI589" s="179">
        <f>IF(N589="nulová",J589,0)</f>
        <v>0</v>
      </c>
      <c r="BJ589" s="22" t="s">
        <v>79</v>
      </c>
      <c r="BK589" s="179">
        <f>ROUND(I589*H589,2)</f>
        <v>0</v>
      </c>
      <c r="BL589" s="22" t="s">
        <v>127</v>
      </c>
      <c r="BM589" s="22" t="s">
        <v>597</v>
      </c>
    </row>
    <row r="590" spans="2:65" s="1" customFormat="1" ht="27">
      <c r="B590" s="39"/>
      <c r="D590" s="180" t="s">
        <v>129</v>
      </c>
      <c r="F590" s="181" t="s">
        <v>598</v>
      </c>
      <c r="I590" s="182"/>
      <c r="L590" s="39"/>
      <c r="M590" s="183"/>
      <c r="N590" s="40"/>
      <c r="O590" s="40"/>
      <c r="P590" s="40"/>
      <c r="Q590" s="40"/>
      <c r="R590" s="40"/>
      <c r="S590" s="40"/>
      <c r="T590" s="68"/>
      <c r="AT590" s="22" t="s">
        <v>129</v>
      </c>
      <c r="AU590" s="22" t="s">
        <v>81</v>
      </c>
    </row>
    <row r="591" spans="2:65" s="11" customFormat="1">
      <c r="B591" s="185"/>
      <c r="D591" s="180" t="s">
        <v>133</v>
      </c>
      <c r="E591" s="186" t="s">
        <v>5</v>
      </c>
      <c r="F591" s="187" t="s">
        <v>599</v>
      </c>
      <c r="H591" s="188">
        <v>4.8000000000000001E-2</v>
      </c>
      <c r="I591" s="189"/>
      <c r="L591" s="185"/>
      <c r="M591" s="190"/>
      <c r="N591" s="191"/>
      <c r="O591" s="191"/>
      <c r="P591" s="191"/>
      <c r="Q591" s="191"/>
      <c r="R591" s="191"/>
      <c r="S591" s="191"/>
      <c r="T591" s="192"/>
      <c r="AT591" s="186" t="s">
        <v>133</v>
      </c>
      <c r="AU591" s="186" t="s">
        <v>81</v>
      </c>
      <c r="AV591" s="11" t="s">
        <v>81</v>
      </c>
      <c r="AW591" s="11" t="s">
        <v>35</v>
      </c>
      <c r="AX591" s="11" t="s">
        <v>71</v>
      </c>
      <c r="AY591" s="186" t="s">
        <v>120</v>
      </c>
    </row>
    <row r="592" spans="2:65" s="11" customFormat="1">
      <c r="B592" s="185"/>
      <c r="D592" s="180" t="s">
        <v>133</v>
      </c>
      <c r="E592" s="186" t="s">
        <v>5</v>
      </c>
      <c r="F592" s="187" t="s">
        <v>600</v>
      </c>
      <c r="H592" s="188">
        <v>1.488</v>
      </c>
      <c r="I592" s="189"/>
      <c r="L592" s="185"/>
      <c r="M592" s="190"/>
      <c r="N592" s="191"/>
      <c r="O592" s="191"/>
      <c r="P592" s="191"/>
      <c r="Q592" s="191"/>
      <c r="R592" s="191"/>
      <c r="S592" s="191"/>
      <c r="T592" s="192"/>
      <c r="AT592" s="186" t="s">
        <v>133</v>
      </c>
      <c r="AU592" s="186" t="s">
        <v>81</v>
      </c>
      <c r="AV592" s="11" t="s">
        <v>81</v>
      </c>
      <c r="AW592" s="11" t="s">
        <v>35</v>
      </c>
      <c r="AX592" s="11" t="s">
        <v>71</v>
      </c>
      <c r="AY592" s="186" t="s">
        <v>120</v>
      </c>
    </row>
    <row r="593" spans="2:65" s="12" customFormat="1">
      <c r="B593" s="193"/>
      <c r="D593" s="180" t="s">
        <v>133</v>
      </c>
      <c r="E593" s="194" t="s">
        <v>5</v>
      </c>
      <c r="F593" s="195" t="s">
        <v>135</v>
      </c>
      <c r="H593" s="196">
        <v>1.536</v>
      </c>
      <c r="I593" s="197"/>
      <c r="L593" s="193"/>
      <c r="M593" s="198"/>
      <c r="N593" s="199"/>
      <c r="O593" s="199"/>
      <c r="P593" s="199"/>
      <c r="Q593" s="199"/>
      <c r="R593" s="199"/>
      <c r="S593" s="199"/>
      <c r="T593" s="200"/>
      <c r="AT593" s="194" t="s">
        <v>133</v>
      </c>
      <c r="AU593" s="194" t="s">
        <v>81</v>
      </c>
      <c r="AV593" s="12" t="s">
        <v>127</v>
      </c>
      <c r="AW593" s="12" t="s">
        <v>35</v>
      </c>
      <c r="AX593" s="12" t="s">
        <v>79</v>
      </c>
      <c r="AY593" s="194" t="s">
        <v>120</v>
      </c>
    </row>
    <row r="594" spans="2:65" s="1" customFormat="1" ht="16.5" customHeight="1">
      <c r="B594" s="167"/>
      <c r="C594" s="168" t="s">
        <v>601</v>
      </c>
      <c r="D594" s="168" t="s">
        <v>122</v>
      </c>
      <c r="E594" s="169" t="s">
        <v>602</v>
      </c>
      <c r="F594" s="170" t="s">
        <v>603</v>
      </c>
      <c r="G594" s="171" t="s">
        <v>210</v>
      </c>
      <c r="H594" s="172">
        <v>573.20000000000005</v>
      </c>
      <c r="I594" s="173"/>
      <c r="J594" s="174">
        <f>ROUND(I594*H594,2)</f>
        <v>0</v>
      </c>
      <c r="K594" s="170" t="s">
        <v>126</v>
      </c>
      <c r="L594" s="39"/>
      <c r="M594" s="175" t="s">
        <v>5</v>
      </c>
      <c r="N594" s="176" t="s">
        <v>42</v>
      </c>
      <c r="O594" s="40"/>
      <c r="P594" s="177">
        <f>O594*H594</f>
        <v>0</v>
      </c>
      <c r="Q594" s="177">
        <v>0</v>
      </c>
      <c r="R594" s="177">
        <f>Q594*H594</f>
        <v>0</v>
      </c>
      <c r="S594" s="177">
        <v>0</v>
      </c>
      <c r="T594" s="178">
        <f>S594*H594</f>
        <v>0</v>
      </c>
      <c r="AR594" s="22" t="s">
        <v>127</v>
      </c>
      <c r="AT594" s="22" t="s">
        <v>122</v>
      </c>
      <c r="AU594" s="22" t="s">
        <v>81</v>
      </c>
      <c r="AY594" s="22" t="s">
        <v>120</v>
      </c>
      <c r="BE594" s="179">
        <f>IF(N594="základní",J594,0)</f>
        <v>0</v>
      </c>
      <c r="BF594" s="179">
        <f>IF(N594="snížená",J594,0)</f>
        <v>0</v>
      </c>
      <c r="BG594" s="179">
        <f>IF(N594="zákl. přenesená",J594,0)</f>
        <v>0</v>
      </c>
      <c r="BH594" s="179">
        <f>IF(N594="sníž. přenesená",J594,0)</f>
        <v>0</v>
      </c>
      <c r="BI594" s="179">
        <f>IF(N594="nulová",J594,0)</f>
        <v>0</v>
      </c>
      <c r="BJ594" s="22" t="s">
        <v>79</v>
      </c>
      <c r="BK594" s="179">
        <f>ROUND(I594*H594,2)</f>
        <v>0</v>
      </c>
      <c r="BL594" s="22" t="s">
        <v>127</v>
      </c>
      <c r="BM594" s="22" t="s">
        <v>604</v>
      </c>
    </row>
    <row r="595" spans="2:65" s="1" customFormat="1">
      <c r="B595" s="39"/>
      <c r="D595" s="180" t="s">
        <v>129</v>
      </c>
      <c r="F595" s="181" t="s">
        <v>605</v>
      </c>
      <c r="I595" s="182"/>
      <c r="L595" s="39"/>
      <c r="M595" s="183"/>
      <c r="N595" s="40"/>
      <c r="O595" s="40"/>
      <c r="P595" s="40"/>
      <c r="Q595" s="40"/>
      <c r="R595" s="40"/>
      <c r="S595" s="40"/>
      <c r="T595" s="68"/>
      <c r="AT595" s="22" t="s">
        <v>129</v>
      </c>
      <c r="AU595" s="22" t="s">
        <v>81</v>
      </c>
    </row>
    <row r="596" spans="2:65" s="11" customFormat="1">
      <c r="B596" s="185"/>
      <c r="D596" s="180" t="s">
        <v>133</v>
      </c>
      <c r="E596" s="186" t="s">
        <v>5</v>
      </c>
      <c r="F596" s="187" t="s">
        <v>606</v>
      </c>
      <c r="H596" s="188">
        <v>44.2</v>
      </c>
      <c r="I596" s="189"/>
      <c r="L596" s="185"/>
      <c r="M596" s="190"/>
      <c r="N596" s="191"/>
      <c r="O596" s="191"/>
      <c r="P596" s="191"/>
      <c r="Q596" s="191"/>
      <c r="R596" s="191"/>
      <c r="S596" s="191"/>
      <c r="T596" s="192"/>
      <c r="AT596" s="186" t="s">
        <v>133</v>
      </c>
      <c r="AU596" s="186" t="s">
        <v>81</v>
      </c>
      <c r="AV596" s="11" t="s">
        <v>81</v>
      </c>
      <c r="AW596" s="11" t="s">
        <v>35</v>
      </c>
      <c r="AX596" s="11" t="s">
        <v>71</v>
      </c>
      <c r="AY596" s="186" t="s">
        <v>120</v>
      </c>
    </row>
    <row r="597" spans="2:65" s="11" customFormat="1">
      <c r="B597" s="185"/>
      <c r="D597" s="180" t="s">
        <v>133</v>
      </c>
      <c r="E597" s="186" t="s">
        <v>5</v>
      </c>
      <c r="F597" s="187" t="s">
        <v>607</v>
      </c>
      <c r="H597" s="188">
        <v>529</v>
      </c>
      <c r="I597" s="189"/>
      <c r="L597" s="185"/>
      <c r="M597" s="190"/>
      <c r="N597" s="191"/>
      <c r="O597" s="191"/>
      <c r="P597" s="191"/>
      <c r="Q597" s="191"/>
      <c r="R597" s="191"/>
      <c r="S597" s="191"/>
      <c r="T597" s="192"/>
      <c r="AT597" s="186" t="s">
        <v>133</v>
      </c>
      <c r="AU597" s="186" t="s">
        <v>81</v>
      </c>
      <c r="AV597" s="11" t="s">
        <v>81</v>
      </c>
      <c r="AW597" s="11" t="s">
        <v>35</v>
      </c>
      <c r="AX597" s="11" t="s">
        <v>71</v>
      </c>
      <c r="AY597" s="186" t="s">
        <v>120</v>
      </c>
    </row>
    <row r="598" spans="2:65" s="12" customFormat="1">
      <c r="B598" s="193"/>
      <c r="D598" s="180" t="s">
        <v>133</v>
      </c>
      <c r="E598" s="194" t="s">
        <v>5</v>
      </c>
      <c r="F598" s="195" t="s">
        <v>135</v>
      </c>
      <c r="H598" s="196">
        <v>573.20000000000005</v>
      </c>
      <c r="I598" s="197"/>
      <c r="L598" s="193"/>
      <c r="M598" s="198"/>
      <c r="N598" s="199"/>
      <c r="O598" s="199"/>
      <c r="P598" s="199"/>
      <c r="Q598" s="199"/>
      <c r="R598" s="199"/>
      <c r="S598" s="199"/>
      <c r="T598" s="200"/>
      <c r="AT598" s="194" t="s">
        <v>133</v>
      </c>
      <c r="AU598" s="194" t="s">
        <v>81</v>
      </c>
      <c r="AV598" s="12" t="s">
        <v>127</v>
      </c>
      <c r="AW598" s="12" t="s">
        <v>35</v>
      </c>
      <c r="AX598" s="12" t="s">
        <v>79</v>
      </c>
      <c r="AY598" s="194" t="s">
        <v>120</v>
      </c>
    </row>
    <row r="599" spans="2:65" s="1" customFormat="1" ht="16.5" customHeight="1">
      <c r="B599" s="167"/>
      <c r="C599" s="168" t="s">
        <v>608</v>
      </c>
      <c r="D599" s="168" t="s">
        <v>122</v>
      </c>
      <c r="E599" s="169" t="s">
        <v>609</v>
      </c>
      <c r="F599" s="170" t="s">
        <v>610</v>
      </c>
      <c r="G599" s="171" t="s">
        <v>210</v>
      </c>
      <c r="H599" s="172">
        <v>529</v>
      </c>
      <c r="I599" s="173"/>
      <c r="J599" s="174">
        <f>ROUND(I599*H599,2)</f>
        <v>0</v>
      </c>
      <c r="K599" s="170" t="s">
        <v>126</v>
      </c>
      <c r="L599" s="39"/>
      <c r="M599" s="175" t="s">
        <v>5</v>
      </c>
      <c r="N599" s="176" t="s">
        <v>42</v>
      </c>
      <c r="O599" s="40"/>
      <c r="P599" s="177">
        <f>O599*H599</f>
        <v>0</v>
      </c>
      <c r="Q599" s="177">
        <v>0</v>
      </c>
      <c r="R599" s="177">
        <f>Q599*H599</f>
        <v>0</v>
      </c>
      <c r="S599" s="177">
        <v>0</v>
      </c>
      <c r="T599" s="178">
        <f>S599*H599</f>
        <v>0</v>
      </c>
      <c r="AR599" s="22" t="s">
        <v>127</v>
      </c>
      <c r="AT599" s="22" t="s">
        <v>122</v>
      </c>
      <c r="AU599" s="22" t="s">
        <v>81</v>
      </c>
      <c r="AY599" s="22" t="s">
        <v>120</v>
      </c>
      <c r="BE599" s="179">
        <f>IF(N599="základní",J599,0)</f>
        <v>0</v>
      </c>
      <c r="BF599" s="179">
        <f>IF(N599="snížená",J599,0)</f>
        <v>0</v>
      </c>
      <c r="BG599" s="179">
        <f>IF(N599="zákl. přenesená",J599,0)</f>
        <v>0</v>
      </c>
      <c r="BH599" s="179">
        <f>IF(N599="sníž. přenesená",J599,0)</f>
        <v>0</v>
      </c>
      <c r="BI599" s="179">
        <f>IF(N599="nulová",J599,0)</f>
        <v>0</v>
      </c>
      <c r="BJ599" s="22" t="s">
        <v>79</v>
      </c>
      <c r="BK599" s="179">
        <f>ROUND(I599*H599,2)</f>
        <v>0</v>
      </c>
      <c r="BL599" s="22" t="s">
        <v>127</v>
      </c>
      <c r="BM599" s="22" t="s">
        <v>611</v>
      </c>
    </row>
    <row r="600" spans="2:65" s="1" customFormat="1">
      <c r="B600" s="39"/>
      <c r="D600" s="180" t="s">
        <v>129</v>
      </c>
      <c r="F600" s="181" t="s">
        <v>612</v>
      </c>
      <c r="I600" s="182"/>
      <c r="L600" s="39"/>
      <c r="M600" s="183"/>
      <c r="N600" s="40"/>
      <c r="O600" s="40"/>
      <c r="P600" s="40"/>
      <c r="Q600" s="40"/>
      <c r="R600" s="40"/>
      <c r="S600" s="40"/>
      <c r="T600" s="68"/>
      <c r="AT600" s="22" t="s">
        <v>129</v>
      </c>
      <c r="AU600" s="22" t="s">
        <v>81</v>
      </c>
    </row>
    <row r="601" spans="2:65" s="11" customFormat="1">
      <c r="B601" s="185"/>
      <c r="D601" s="180" t="s">
        <v>133</v>
      </c>
      <c r="E601" s="186" t="s">
        <v>5</v>
      </c>
      <c r="F601" s="187" t="s">
        <v>613</v>
      </c>
      <c r="H601" s="188">
        <v>529</v>
      </c>
      <c r="I601" s="189"/>
      <c r="L601" s="185"/>
      <c r="M601" s="190"/>
      <c r="N601" s="191"/>
      <c r="O601" s="191"/>
      <c r="P601" s="191"/>
      <c r="Q601" s="191"/>
      <c r="R601" s="191"/>
      <c r="S601" s="191"/>
      <c r="T601" s="192"/>
      <c r="AT601" s="186" t="s">
        <v>133</v>
      </c>
      <c r="AU601" s="186" t="s">
        <v>81</v>
      </c>
      <c r="AV601" s="11" t="s">
        <v>81</v>
      </c>
      <c r="AW601" s="11" t="s">
        <v>35</v>
      </c>
      <c r="AX601" s="11" t="s">
        <v>71</v>
      </c>
      <c r="AY601" s="186" t="s">
        <v>120</v>
      </c>
    </row>
    <row r="602" spans="2:65" s="12" customFormat="1">
      <c r="B602" s="193"/>
      <c r="D602" s="180" t="s">
        <v>133</v>
      </c>
      <c r="E602" s="194" t="s">
        <v>5</v>
      </c>
      <c r="F602" s="195" t="s">
        <v>135</v>
      </c>
      <c r="H602" s="196">
        <v>529</v>
      </c>
      <c r="I602" s="197"/>
      <c r="L602" s="193"/>
      <c r="M602" s="198"/>
      <c r="N602" s="199"/>
      <c r="O602" s="199"/>
      <c r="P602" s="199"/>
      <c r="Q602" s="199"/>
      <c r="R602" s="199"/>
      <c r="S602" s="199"/>
      <c r="T602" s="200"/>
      <c r="AT602" s="194" t="s">
        <v>133</v>
      </c>
      <c r="AU602" s="194" t="s">
        <v>81</v>
      </c>
      <c r="AV602" s="12" t="s">
        <v>127</v>
      </c>
      <c r="AW602" s="12" t="s">
        <v>35</v>
      </c>
      <c r="AX602" s="12" t="s">
        <v>79</v>
      </c>
      <c r="AY602" s="194" t="s">
        <v>120</v>
      </c>
    </row>
    <row r="603" spans="2:65" s="1" customFormat="1" ht="16.5" customHeight="1">
      <c r="B603" s="167"/>
      <c r="C603" s="168" t="s">
        <v>614</v>
      </c>
      <c r="D603" s="168" t="s">
        <v>122</v>
      </c>
      <c r="E603" s="169" t="s">
        <v>615</v>
      </c>
      <c r="F603" s="170" t="s">
        <v>616</v>
      </c>
      <c r="G603" s="171" t="s">
        <v>210</v>
      </c>
      <c r="H603" s="172">
        <v>44.2</v>
      </c>
      <c r="I603" s="173"/>
      <c r="J603" s="174">
        <f>ROUND(I603*H603,2)</f>
        <v>0</v>
      </c>
      <c r="K603" s="170" t="s">
        <v>126</v>
      </c>
      <c r="L603" s="39"/>
      <c r="M603" s="175" t="s">
        <v>5</v>
      </c>
      <c r="N603" s="176" t="s">
        <v>42</v>
      </c>
      <c r="O603" s="40"/>
      <c r="P603" s="177">
        <f>O603*H603</f>
        <v>0</v>
      </c>
      <c r="Q603" s="177">
        <v>0</v>
      </c>
      <c r="R603" s="177">
        <f>Q603*H603</f>
        <v>0</v>
      </c>
      <c r="S603" s="177">
        <v>0</v>
      </c>
      <c r="T603" s="178">
        <f>S603*H603</f>
        <v>0</v>
      </c>
      <c r="AR603" s="22" t="s">
        <v>127</v>
      </c>
      <c r="AT603" s="22" t="s">
        <v>122</v>
      </c>
      <c r="AU603" s="22" t="s">
        <v>81</v>
      </c>
      <c r="AY603" s="22" t="s">
        <v>120</v>
      </c>
      <c r="BE603" s="179">
        <f>IF(N603="základní",J603,0)</f>
        <v>0</v>
      </c>
      <c r="BF603" s="179">
        <f>IF(N603="snížená",J603,0)</f>
        <v>0</v>
      </c>
      <c r="BG603" s="179">
        <f>IF(N603="zákl. přenesená",J603,0)</f>
        <v>0</v>
      </c>
      <c r="BH603" s="179">
        <f>IF(N603="sníž. přenesená",J603,0)</f>
        <v>0</v>
      </c>
      <c r="BI603" s="179">
        <f>IF(N603="nulová",J603,0)</f>
        <v>0</v>
      </c>
      <c r="BJ603" s="22" t="s">
        <v>79</v>
      </c>
      <c r="BK603" s="179">
        <f>ROUND(I603*H603,2)</f>
        <v>0</v>
      </c>
      <c r="BL603" s="22" t="s">
        <v>127</v>
      </c>
      <c r="BM603" s="22" t="s">
        <v>617</v>
      </c>
    </row>
    <row r="604" spans="2:65" s="1" customFormat="1">
      <c r="B604" s="39"/>
      <c r="D604" s="180" t="s">
        <v>129</v>
      </c>
      <c r="F604" s="181" t="s">
        <v>618</v>
      </c>
      <c r="I604" s="182"/>
      <c r="L604" s="39"/>
      <c r="M604" s="183"/>
      <c r="N604" s="40"/>
      <c r="O604" s="40"/>
      <c r="P604" s="40"/>
      <c r="Q604" s="40"/>
      <c r="R604" s="40"/>
      <c r="S604" s="40"/>
      <c r="T604" s="68"/>
      <c r="AT604" s="22" t="s">
        <v>129</v>
      </c>
      <c r="AU604" s="22" t="s">
        <v>81</v>
      </c>
    </row>
    <row r="605" spans="2:65" s="11" customFormat="1">
      <c r="B605" s="185"/>
      <c r="D605" s="180" t="s">
        <v>133</v>
      </c>
      <c r="E605" s="186" t="s">
        <v>5</v>
      </c>
      <c r="F605" s="187" t="s">
        <v>619</v>
      </c>
      <c r="H605" s="188">
        <v>44.2</v>
      </c>
      <c r="I605" s="189"/>
      <c r="L605" s="185"/>
      <c r="M605" s="190"/>
      <c r="N605" s="191"/>
      <c r="O605" s="191"/>
      <c r="P605" s="191"/>
      <c r="Q605" s="191"/>
      <c r="R605" s="191"/>
      <c r="S605" s="191"/>
      <c r="T605" s="192"/>
      <c r="AT605" s="186" t="s">
        <v>133</v>
      </c>
      <c r="AU605" s="186" t="s">
        <v>81</v>
      </c>
      <c r="AV605" s="11" t="s">
        <v>81</v>
      </c>
      <c r="AW605" s="11" t="s">
        <v>35</v>
      </c>
      <c r="AX605" s="11" t="s">
        <v>71</v>
      </c>
      <c r="AY605" s="186" t="s">
        <v>120</v>
      </c>
    </row>
    <row r="606" spans="2:65" s="12" customFormat="1">
      <c r="B606" s="193"/>
      <c r="D606" s="180" t="s">
        <v>133</v>
      </c>
      <c r="E606" s="194" t="s">
        <v>5</v>
      </c>
      <c r="F606" s="195" t="s">
        <v>135</v>
      </c>
      <c r="H606" s="196">
        <v>44.2</v>
      </c>
      <c r="I606" s="197"/>
      <c r="L606" s="193"/>
      <c r="M606" s="198"/>
      <c r="N606" s="199"/>
      <c r="O606" s="199"/>
      <c r="P606" s="199"/>
      <c r="Q606" s="199"/>
      <c r="R606" s="199"/>
      <c r="S606" s="199"/>
      <c r="T606" s="200"/>
      <c r="AT606" s="194" t="s">
        <v>133</v>
      </c>
      <c r="AU606" s="194" t="s">
        <v>81</v>
      </c>
      <c r="AV606" s="12" t="s">
        <v>127</v>
      </c>
      <c r="AW606" s="12" t="s">
        <v>35</v>
      </c>
      <c r="AX606" s="12" t="s">
        <v>79</v>
      </c>
      <c r="AY606" s="194" t="s">
        <v>120</v>
      </c>
    </row>
    <row r="607" spans="2:65" s="10" customFormat="1" ht="29.85" customHeight="1">
      <c r="B607" s="154"/>
      <c r="D607" s="155" t="s">
        <v>70</v>
      </c>
      <c r="E607" s="165" t="s">
        <v>127</v>
      </c>
      <c r="F607" s="165" t="s">
        <v>620</v>
      </c>
      <c r="I607" s="157"/>
      <c r="J607" s="166">
        <f>BK607</f>
        <v>0</v>
      </c>
      <c r="L607" s="154"/>
      <c r="M607" s="159"/>
      <c r="N607" s="160"/>
      <c r="O607" s="160"/>
      <c r="P607" s="161">
        <f>SUM(P608:P633)</f>
        <v>0</v>
      </c>
      <c r="Q607" s="160"/>
      <c r="R607" s="161">
        <f>SUM(R608:R633)</f>
        <v>144.27331408000001</v>
      </c>
      <c r="S607" s="160"/>
      <c r="T607" s="162">
        <f>SUM(T608:T633)</f>
        <v>0</v>
      </c>
      <c r="AR607" s="155" t="s">
        <v>79</v>
      </c>
      <c r="AT607" s="163" t="s">
        <v>70</v>
      </c>
      <c r="AU607" s="163" t="s">
        <v>79</v>
      </c>
      <c r="AY607" s="155" t="s">
        <v>120</v>
      </c>
      <c r="BK607" s="164">
        <f>SUM(BK608:BK633)</f>
        <v>0</v>
      </c>
    </row>
    <row r="608" spans="2:65" s="1" customFormat="1" ht="16.5" customHeight="1">
      <c r="B608" s="167"/>
      <c r="C608" s="168" t="s">
        <v>621</v>
      </c>
      <c r="D608" s="168" t="s">
        <v>122</v>
      </c>
      <c r="E608" s="169" t="s">
        <v>622</v>
      </c>
      <c r="F608" s="170" t="s">
        <v>623</v>
      </c>
      <c r="G608" s="171" t="s">
        <v>246</v>
      </c>
      <c r="H608" s="172">
        <v>76.304000000000002</v>
      </c>
      <c r="I608" s="173"/>
      <c r="J608" s="174">
        <f>ROUND(I608*H608,2)</f>
        <v>0</v>
      </c>
      <c r="K608" s="170" t="s">
        <v>126</v>
      </c>
      <c r="L608" s="39"/>
      <c r="M608" s="175" t="s">
        <v>5</v>
      </c>
      <c r="N608" s="176" t="s">
        <v>42</v>
      </c>
      <c r="O608" s="40"/>
      <c r="P608" s="177">
        <f>O608*H608</f>
        <v>0</v>
      </c>
      <c r="Q608" s="177">
        <v>1.8907700000000001</v>
      </c>
      <c r="R608" s="177">
        <f>Q608*H608</f>
        <v>144.27331408000001</v>
      </c>
      <c r="S608" s="177">
        <v>0</v>
      </c>
      <c r="T608" s="178">
        <f>S608*H608</f>
        <v>0</v>
      </c>
      <c r="AR608" s="22" t="s">
        <v>127</v>
      </c>
      <c r="AT608" s="22" t="s">
        <v>122</v>
      </c>
      <c r="AU608" s="22" t="s">
        <v>81</v>
      </c>
      <c r="AY608" s="22" t="s">
        <v>120</v>
      </c>
      <c r="BE608" s="179">
        <f>IF(N608="základní",J608,0)</f>
        <v>0</v>
      </c>
      <c r="BF608" s="179">
        <f>IF(N608="snížená",J608,0)</f>
        <v>0</v>
      </c>
      <c r="BG608" s="179">
        <f>IF(N608="zákl. přenesená",J608,0)</f>
        <v>0</v>
      </c>
      <c r="BH608" s="179">
        <f>IF(N608="sníž. přenesená",J608,0)</f>
        <v>0</v>
      </c>
      <c r="BI608" s="179">
        <f>IF(N608="nulová",J608,0)</f>
        <v>0</v>
      </c>
      <c r="BJ608" s="22" t="s">
        <v>79</v>
      </c>
      <c r="BK608" s="179">
        <f>ROUND(I608*H608,2)</f>
        <v>0</v>
      </c>
      <c r="BL608" s="22" t="s">
        <v>127</v>
      </c>
      <c r="BM608" s="22" t="s">
        <v>624</v>
      </c>
    </row>
    <row r="609" spans="2:51" s="1" customFormat="1" ht="27">
      <c r="B609" s="39"/>
      <c r="D609" s="180" t="s">
        <v>129</v>
      </c>
      <c r="F609" s="181" t="s">
        <v>625</v>
      </c>
      <c r="I609" s="182"/>
      <c r="L609" s="39"/>
      <c r="M609" s="183"/>
      <c r="N609" s="40"/>
      <c r="O609" s="40"/>
      <c r="P609" s="40"/>
      <c r="Q609" s="40"/>
      <c r="R609" s="40"/>
      <c r="S609" s="40"/>
      <c r="T609" s="68"/>
      <c r="AT609" s="22" t="s">
        <v>129</v>
      </c>
      <c r="AU609" s="22" t="s">
        <v>81</v>
      </c>
    </row>
    <row r="610" spans="2:51" s="11" customFormat="1">
      <c r="B610" s="185"/>
      <c r="D610" s="180" t="s">
        <v>133</v>
      </c>
      <c r="E610" s="186" t="s">
        <v>5</v>
      </c>
      <c r="F610" s="187" t="s">
        <v>626</v>
      </c>
      <c r="H610" s="188">
        <v>2.1560000000000001</v>
      </c>
      <c r="I610" s="189"/>
      <c r="L610" s="185"/>
      <c r="M610" s="190"/>
      <c r="N610" s="191"/>
      <c r="O610" s="191"/>
      <c r="P610" s="191"/>
      <c r="Q610" s="191"/>
      <c r="R610" s="191"/>
      <c r="S610" s="191"/>
      <c r="T610" s="192"/>
      <c r="AT610" s="186" t="s">
        <v>133</v>
      </c>
      <c r="AU610" s="186" t="s">
        <v>81</v>
      </c>
      <c r="AV610" s="11" t="s">
        <v>81</v>
      </c>
      <c r="AW610" s="11" t="s">
        <v>35</v>
      </c>
      <c r="AX610" s="11" t="s">
        <v>71</v>
      </c>
      <c r="AY610" s="186" t="s">
        <v>120</v>
      </c>
    </row>
    <row r="611" spans="2:51" s="11" customFormat="1">
      <c r="B611" s="185"/>
      <c r="D611" s="180" t="s">
        <v>133</v>
      </c>
      <c r="E611" s="186" t="s">
        <v>5</v>
      </c>
      <c r="F611" s="187" t="s">
        <v>627</v>
      </c>
      <c r="H611" s="188">
        <v>3.6739999999999999</v>
      </c>
      <c r="I611" s="189"/>
      <c r="L611" s="185"/>
      <c r="M611" s="190"/>
      <c r="N611" s="191"/>
      <c r="O611" s="191"/>
      <c r="P611" s="191"/>
      <c r="Q611" s="191"/>
      <c r="R611" s="191"/>
      <c r="S611" s="191"/>
      <c r="T611" s="192"/>
      <c r="AT611" s="186" t="s">
        <v>133</v>
      </c>
      <c r="AU611" s="186" t="s">
        <v>81</v>
      </c>
      <c r="AV611" s="11" t="s">
        <v>81</v>
      </c>
      <c r="AW611" s="11" t="s">
        <v>35</v>
      </c>
      <c r="AX611" s="11" t="s">
        <v>71</v>
      </c>
      <c r="AY611" s="186" t="s">
        <v>120</v>
      </c>
    </row>
    <row r="612" spans="2:51" s="11" customFormat="1">
      <c r="B612" s="185"/>
      <c r="D612" s="180" t="s">
        <v>133</v>
      </c>
      <c r="E612" s="186" t="s">
        <v>5</v>
      </c>
      <c r="F612" s="187" t="s">
        <v>628</v>
      </c>
      <c r="H612" s="188">
        <v>1.1990000000000001</v>
      </c>
      <c r="I612" s="189"/>
      <c r="L612" s="185"/>
      <c r="M612" s="190"/>
      <c r="N612" s="191"/>
      <c r="O612" s="191"/>
      <c r="P612" s="191"/>
      <c r="Q612" s="191"/>
      <c r="R612" s="191"/>
      <c r="S612" s="191"/>
      <c r="T612" s="192"/>
      <c r="AT612" s="186" t="s">
        <v>133</v>
      </c>
      <c r="AU612" s="186" t="s">
        <v>81</v>
      </c>
      <c r="AV612" s="11" t="s">
        <v>81</v>
      </c>
      <c r="AW612" s="11" t="s">
        <v>35</v>
      </c>
      <c r="AX612" s="11" t="s">
        <v>71</v>
      </c>
      <c r="AY612" s="186" t="s">
        <v>120</v>
      </c>
    </row>
    <row r="613" spans="2:51" s="11" customFormat="1">
      <c r="B613" s="185"/>
      <c r="D613" s="180" t="s">
        <v>133</v>
      </c>
      <c r="E613" s="186" t="s">
        <v>5</v>
      </c>
      <c r="F613" s="187" t="s">
        <v>629</v>
      </c>
      <c r="H613" s="188">
        <v>5.0049999999999999</v>
      </c>
      <c r="I613" s="189"/>
      <c r="L613" s="185"/>
      <c r="M613" s="190"/>
      <c r="N613" s="191"/>
      <c r="O613" s="191"/>
      <c r="P613" s="191"/>
      <c r="Q613" s="191"/>
      <c r="R613" s="191"/>
      <c r="S613" s="191"/>
      <c r="T613" s="192"/>
      <c r="AT613" s="186" t="s">
        <v>133</v>
      </c>
      <c r="AU613" s="186" t="s">
        <v>81</v>
      </c>
      <c r="AV613" s="11" t="s">
        <v>81</v>
      </c>
      <c r="AW613" s="11" t="s">
        <v>35</v>
      </c>
      <c r="AX613" s="11" t="s">
        <v>71</v>
      </c>
      <c r="AY613" s="186" t="s">
        <v>120</v>
      </c>
    </row>
    <row r="614" spans="2:51" s="11" customFormat="1">
      <c r="B614" s="185"/>
      <c r="D614" s="180" t="s">
        <v>133</v>
      </c>
      <c r="E614" s="186" t="s">
        <v>5</v>
      </c>
      <c r="F614" s="187" t="s">
        <v>630</v>
      </c>
      <c r="H614" s="188">
        <v>1.694</v>
      </c>
      <c r="I614" s="189"/>
      <c r="L614" s="185"/>
      <c r="M614" s="190"/>
      <c r="N614" s="191"/>
      <c r="O614" s="191"/>
      <c r="P614" s="191"/>
      <c r="Q614" s="191"/>
      <c r="R614" s="191"/>
      <c r="S614" s="191"/>
      <c r="T614" s="192"/>
      <c r="AT614" s="186" t="s">
        <v>133</v>
      </c>
      <c r="AU614" s="186" t="s">
        <v>81</v>
      </c>
      <c r="AV614" s="11" t="s">
        <v>81</v>
      </c>
      <c r="AW614" s="11" t="s">
        <v>35</v>
      </c>
      <c r="AX614" s="11" t="s">
        <v>71</v>
      </c>
      <c r="AY614" s="186" t="s">
        <v>120</v>
      </c>
    </row>
    <row r="615" spans="2:51" s="11" customFormat="1">
      <c r="B615" s="185"/>
      <c r="D615" s="180" t="s">
        <v>133</v>
      </c>
      <c r="E615" s="186" t="s">
        <v>5</v>
      </c>
      <c r="F615" s="187" t="s">
        <v>631</v>
      </c>
      <c r="H615" s="188">
        <v>5.2469999999999999</v>
      </c>
      <c r="I615" s="189"/>
      <c r="L615" s="185"/>
      <c r="M615" s="190"/>
      <c r="N615" s="191"/>
      <c r="O615" s="191"/>
      <c r="P615" s="191"/>
      <c r="Q615" s="191"/>
      <c r="R615" s="191"/>
      <c r="S615" s="191"/>
      <c r="T615" s="192"/>
      <c r="AT615" s="186" t="s">
        <v>133</v>
      </c>
      <c r="AU615" s="186" t="s">
        <v>81</v>
      </c>
      <c r="AV615" s="11" t="s">
        <v>81</v>
      </c>
      <c r="AW615" s="11" t="s">
        <v>35</v>
      </c>
      <c r="AX615" s="11" t="s">
        <v>71</v>
      </c>
      <c r="AY615" s="186" t="s">
        <v>120</v>
      </c>
    </row>
    <row r="616" spans="2:51" s="11" customFormat="1">
      <c r="B616" s="185"/>
      <c r="D616" s="180" t="s">
        <v>133</v>
      </c>
      <c r="E616" s="186" t="s">
        <v>5</v>
      </c>
      <c r="F616" s="187" t="s">
        <v>632</v>
      </c>
      <c r="H616" s="188">
        <v>1.6830000000000001</v>
      </c>
      <c r="I616" s="189"/>
      <c r="L616" s="185"/>
      <c r="M616" s="190"/>
      <c r="N616" s="191"/>
      <c r="O616" s="191"/>
      <c r="P616" s="191"/>
      <c r="Q616" s="191"/>
      <c r="R616" s="191"/>
      <c r="S616" s="191"/>
      <c r="T616" s="192"/>
      <c r="AT616" s="186" t="s">
        <v>133</v>
      </c>
      <c r="AU616" s="186" t="s">
        <v>81</v>
      </c>
      <c r="AV616" s="11" t="s">
        <v>81</v>
      </c>
      <c r="AW616" s="11" t="s">
        <v>35</v>
      </c>
      <c r="AX616" s="11" t="s">
        <v>71</v>
      </c>
      <c r="AY616" s="186" t="s">
        <v>120</v>
      </c>
    </row>
    <row r="617" spans="2:51" s="11" customFormat="1">
      <c r="B617" s="185"/>
      <c r="D617" s="180" t="s">
        <v>133</v>
      </c>
      <c r="E617" s="186" t="s">
        <v>5</v>
      </c>
      <c r="F617" s="187" t="s">
        <v>633</v>
      </c>
      <c r="H617" s="188">
        <v>1.474</v>
      </c>
      <c r="I617" s="189"/>
      <c r="L617" s="185"/>
      <c r="M617" s="190"/>
      <c r="N617" s="191"/>
      <c r="O617" s="191"/>
      <c r="P617" s="191"/>
      <c r="Q617" s="191"/>
      <c r="R617" s="191"/>
      <c r="S617" s="191"/>
      <c r="T617" s="192"/>
      <c r="AT617" s="186" t="s">
        <v>133</v>
      </c>
      <c r="AU617" s="186" t="s">
        <v>81</v>
      </c>
      <c r="AV617" s="11" t="s">
        <v>81</v>
      </c>
      <c r="AW617" s="11" t="s">
        <v>35</v>
      </c>
      <c r="AX617" s="11" t="s">
        <v>71</v>
      </c>
      <c r="AY617" s="186" t="s">
        <v>120</v>
      </c>
    </row>
    <row r="618" spans="2:51" s="11" customFormat="1">
      <c r="B618" s="185"/>
      <c r="D618" s="180" t="s">
        <v>133</v>
      </c>
      <c r="E618" s="186" t="s">
        <v>5</v>
      </c>
      <c r="F618" s="187" t="s">
        <v>634</v>
      </c>
      <c r="H618" s="188">
        <v>1.8260000000000001</v>
      </c>
      <c r="I618" s="189"/>
      <c r="L618" s="185"/>
      <c r="M618" s="190"/>
      <c r="N618" s="191"/>
      <c r="O618" s="191"/>
      <c r="P618" s="191"/>
      <c r="Q618" s="191"/>
      <c r="R618" s="191"/>
      <c r="S618" s="191"/>
      <c r="T618" s="192"/>
      <c r="AT618" s="186" t="s">
        <v>133</v>
      </c>
      <c r="AU618" s="186" t="s">
        <v>81</v>
      </c>
      <c r="AV618" s="11" t="s">
        <v>81</v>
      </c>
      <c r="AW618" s="11" t="s">
        <v>35</v>
      </c>
      <c r="AX618" s="11" t="s">
        <v>71</v>
      </c>
      <c r="AY618" s="186" t="s">
        <v>120</v>
      </c>
    </row>
    <row r="619" spans="2:51" s="11" customFormat="1">
      <c r="B619" s="185"/>
      <c r="D619" s="180" t="s">
        <v>133</v>
      </c>
      <c r="E619" s="186" t="s">
        <v>5</v>
      </c>
      <c r="F619" s="187" t="s">
        <v>635</v>
      </c>
      <c r="H619" s="188">
        <v>2.0129999999999999</v>
      </c>
      <c r="I619" s="189"/>
      <c r="L619" s="185"/>
      <c r="M619" s="190"/>
      <c r="N619" s="191"/>
      <c r="O619" s="191"/>
      <c r="P619" s="191"/>
      <c r="Q619" s="191"/>
      <c r="R619" s="191"/>
      <c r="S619" s="191"/>
      <c r="T619" s="192"/>
      <c r="AT619" s="186" t="s">
        <v>133</v>
      </c>
      <c r="AU619" s="186" t="s">
        <v>81</v>
      </c>
      <c r="AV619" s="11" t="s">
        <v>81</v>
      </c>
      <c r="AW619" s="11" t="s">
        <v>35</v>
      </c>
      <c r="AX619" s="11" t="s">
        <v>71</v>
      </c>
      <c r="AY619" s="186" t="s">
        <v>120</v>
      </c>
    </row>
    <row r="620" spans="2:51" s="11" customFormat="1">
      <c r="B620" s="185"/>
      <c r="D620" s="180" t="s">
        <v>133</v>
      </c>
      <c r="E620" s="186" t="s">
        <v>5</v>
      </c>
      <c r="F620" s="187" t="s">
        <v>636</v>
      </c>
      <c r="H620" s="188">
        <v>1.9910000000000001</v>
      </c>
      <c r="I620" s="189"/>
      <c r="L620" s="185"/>
      <c r="M620" s="190"/>
      <c r="N620" s="191"/>
      <c r="O620" s="191"/>
      <c r="P620" s="191"/>
      <c r="Q620" s="191"/>
      <c r="R620" s="191"/>
      <c r="S620" s="191"/>
      <c r="T620" s="192"/>
      <c r="AT620" s="186" t="s">
        <v>133</v>
      </c>
      <c r="AU620" s="186" t="s">
        <v>81</v>
      </c>
      <c r="AV620" s="11" t="s">
        <v>81</v>
      </c>
      <c r="AW620" s="11" t="s">
        <v>35</v>
      </c>
      <c r="AX620" s="11" t="s">
        <v>71</v>
      </c>
      <c r="AY620" s="186" t="s">
        <v>120</v>
      </c>
    </row>
    <row r="621" spans="2:51" s="11" customFormat="1">
      <c r="B621" s="185"/>
      <c r="D621" s="180" t="s">
        <v>133</v>
      </c>
      <c r="E621" s="186" t="s">
        <v>5</v>
      </c>
      <c r="F621" s="187" t="s">
        <v>637</v>
      </c>
      <c r="H621" s="188">
        <v>2.97</v>
      </c>
      <c r="I621" s="189"/>
      <c r="L621" s="185"/>
      <c r="M621" s="190"/>
      <c r="N621" s="191"/>
      <c r="O621" s="191"/>
      <c r="P621" s="191"/>
      <c r="Q621" s="191"/>
      <c r="R621" s="191"/>
      <c r="S621" s="191"/>
      <c r="T621" s="192"/>
      <c r="AT621" s="186" t="s">
        <v>133</v>
      </c>
      <c r="AU621" s="186" t="s">
        <v>81</v>
      </c>
      <c r="AV621" s="11" t="s">
        <v>81</v>
      </c>
      <c r="AW621" s="11" t="s">
        <v>35</v>
      </c>
      <c r="AX621" s="11" t="s">
        <v>71</v>
      </c>
      <c r="AY621" s="186" t="s">
        <v>120</v>
      </c>
    </row>
    <row r="622" spans="2:51" s="11" customFormat="1">
      <c r="B622" s="185"/>
      <c r="D622" s="180" t="s">
        <v>133</v>
      </c>
      <c r="E622" s="186" t="s">
        <v>5</v>
      </c>
      <c r="F622" s="187" t="s">
        <v>638</v>
      </c>
      <c r="H622" s="188">
        <v>2.2440000000000002</v>
      </c>
      <c r="I622" s="189"/>
      <c r="L622" s="185"/>
      <c r="M622" s="190"/>
      <c r="N622" s="191"/>
      <c r="O622" s="191"/>
      <c r="P622" s="191"/>
      <c r="Q622" s="191"/>
      <c r="R622" s="191"/>
      <c r="S622" s="191"/>
      <c r="T622" s="192"/>
      <c r="AT622" s="186" t="s">
        <v>133</v>
      </c>
      <c r="AU622" s="186" t="s">
        <v>81</v>
      </c>
      <c r="AV622" s="11" t="s">
        <v>81</v>
      </c>
      <c r="AW622" s="11" t="s">
        <v>35</v>
      </c>
      <c r="AX622" s="11" t="s">
        <v>71</v>
      </c>
      <c r="AY622" s="186" t="s">
        <v>120</v>
      </c>
    </row>
    <row r="623" spans="2:51" s="11" customFormat="1">
      <c r="B623" s="185"/>
      <c r="D623" s="180" t="s">
        <v>133</v>
      </c>
      <c r="E623" s="186" t="s">
        <v>5</v>
      </c>
      <c r="F623" s="187" t="s">
        <v>639</v>
      </c>
      <c r="H623" s="188">
        <v>0.41799999999999998</v>
      </c>
      <c r="I623" s="189"/>
      <c r="L623" s="185"/>
      <c r="M623" s="190"/>
      <c r="N623" s="191"/>
      <c r="O623" s="191"/>
      <c r="P623" s="191"/>
      <c r="Q623" s="191"/>
      <c r="R623" s="191"/>
      <c r="S623" s="191"/>
      <c r="T623" s="192"/>
      <c r="AT623" s="186" t="s">
        <v>133</v>
      </c>
      <c r="AU623" s="186" t="s">
        <v>81</v>
      </c>
      <c r="AV623" s="11" t="s">
        <v>81</v>
      </c>
      <c r="AW623" s="11" t="s">
        <v>35</v>
      </c>
      <c r="AX623" s="11" t="s">
        <v>71</v>
      </c>
      <c r="AY623" s="186" t="s">
        <v>120</v>
      </c>
    </row>
    <row r="624" spans="2:51" s="11" customFormat="1">
      <c r="B624" s="185"/>
      <c r="D624" s="180" t="s">
        <v>133</v>
      </c>
      <c r="E624" s="186" t="s">
        <v>5</v>
      </c>
      <c r="F624" s="187" t="s">
        <v>640</v>
      </c>
      <c r="H624" s="188">
        <v>0.33</v>
      </c>
      <c r="I624" s="189"/>
      <c r="L624" s="185"/>
      <c r="M624" s="190"/>
      <c r="N624" s="191"/>
      <c r="O624" s="191"/>
      <c r="P624" s="191"/>
      <c r="Q624" s="191"/>
      <c r="R624" s="191"/>
      <c r="S624" s="191"/>
      <c r="T624" s="192"/>
      <c r="AT624" s="186" t="s">
        <v>133</v>
      </c>
      <c r="AU624" s="186" t="s">
        <v>81</v>
      </c>
      <c r="AV624" s="11" t="s">
        <v>81</v>
      </c>
      <c r="AW624" s="11" t="s">
        <v>35</v>
      </c>
      <c r="AX624" s="11" t="s">
        <v>71</v>
      </c>
      <c r="AY624" s="186" t="s">
        <v>120</v>
      </c>
    </row>
    <row r="625" spans="2:65" s="11" customFormat="1">
      <c r="B625" s="185"/>
      <c r="D625" s="180" t="s">
        <v>133</v>
      </c>
      <c r="E625" s="186" t="s">
        <v>5</v>
      </c>
      <c r="F625" s="187" t="s">
        <v>641</v>
      </c>
      <c r="H625" s="188">
        <v>4.29</v>
      </c>
      <c r="I625" s="189"/>
      <c r="L625" s="185"/>
      <c r="M625" s="190"/>
      <c r="N625" s="191"/>
      <c r="O625" s="191"/>
      <c r="P625" s="191"/>
      <c r="Q625" s="191"/>
      <c r="R625" s="191"/>
      <c r="S625" s="191"/>
      <c r="T625" s="192"/>
      <c r="AT625" s="186" t="s">
        <v>133</v>
      </c>
      <c r="AU625" s="186" t="s">
        <v>81</v>
      </c>
      <c r="AV625" s="11" t="s">
        <v>81</v>
      </c>
      <c r="AW625" s="11" t="s">
        <v>35</v>
      </c>
      <c r="AX625" s="11" t="s">
        <v>71</v>
      </c>
      <c r="AY625" s="186" t="s">
        <v>120</v>
      </c>
    </row>
    <row r="626" spans="2:65" s="11" customFormat="1">
      <c r="B626" s="185"/>
      <c r="D626" s="180" t="s">
        <v>133</v>
      </c>
      <c r="E626" s="186" t="s">
        <v>5</v>
      </c>
      <c r="F626" s="187" t="s">
        <v>642</v>
      </c>
      <c r="H626" s="188">
        <v>1.65</v>
      </c>
      <c r="I626" s="189"/>
      <c r="L626" s="185"/>
      <c r="M626" s="190"/>
      <c r="N626" s="191"/>
      <c r="O626" s="191"/>
      <c r="P626" s="191"/>
      <c r="Q626" s="191"/>
      <c r="R626" s="191"/>
      <c r="S626" s="191"/>
      <c r="T626" s="192"/>
      <c r="AT626" s="186" t="s">
        <v>133</v>
      </c>
      <c r="AU626" s="186" t="s">
        <v>81</v>
      </c>
      <c r="AV626" s="11" t="s">
        <v>81</v>
      </c>
      <c r="AW626" s="11" t="s">
        <v>35</v>
      </c>
      <c r="AX626" s="11" t="s">
        <v>71</v>
      </c>
      <c r="AY626" s="186" t="s">
        <v>120</v>
      </c>
    </row>
    <row r="627" spans="2:65" s="11" customFormat="1">
      <c r="B627" s="185"/>
      <c r="D627" s="180" t="s">
        <v>133</v>
      </c>
      <c r="E627" s="186" t="s">
        <v>5</v>
      </c>
      <c r="F627" s="187" t="s">
        <v>643</v>
      </c>
      <c r="H627" s="188">
        <v>4.18</v>
      </c>
      <c r="I627" s="189"/>
      <c r="L627" s="185"/>
      <c r="M627" s="190"/>
      <c r="N627" s="191"/>
      <c r="O627" s="191"/>
      <c r="P627" s="191"/>
      <c r="Q627" s="191"/>
      <c r="R627" s="191"/>
      <c r="S627" s="191"/>
      <c r="T627" s="192"/>
      <c r="AT627" s="186" t="s">
        <v>133</v>
      </c>
      <c r="AU627" s="186" t="s">
        <v>81</v>
      </c>
      <c r="AV627" s="11" t="s">
        <v>81</v>
      </c>
      <c r="AW627" s="11" t="s">
        <v>35</v>
      </c>
      <c r="AX627" s="11" t="s">
        <v>71</v>
      </c>
      <c r="AY627" s="186" t="s">
        <v>120</v>
      </c>
    </row>
    <row r="628" spans="2:65" s="11" customFormat="1">
      <c r="B628" s="185"/>
      <c r="D628" s="180" t="s">
        <v>133</v>
      </c>
      <c r="E628" s="186" t="s">
        <v>5</v>
      </c>
      <c r="F628" s="187" t="s">
        <v>644</v>
      </c>
      <c r="H628" s="188">
        <v>0.44</v>
      </c>
      <c r="I628" s="189"/>
      <c r="L628" s="185"/>
      <c r="M628" s="190"/>
      <c r="N628" s="191"/>
      <c r="O628" s="191"/>
      <c r="P628" s="191"/>
      <c r="Q628" s="191"/>
      <c r="R628" s="191"/>
      <c r="S628" s="191"/>
      <c r="T628" s="192"/>
      <c r="AT628" s="186" t="s">
        <v>133</v>
      </c>
      <c r="AU628" s="186" t="s">
        <v>81</v>
      </c>
      <c r="AV628" s="11" t="s">
        <v>81</v>
      </c>
      <c r="AW628" s="11" t="s">
        <v>35</v>
      </c>
      <c r="AX628" s="11" t="s">
        <v>71</v>
      </c>
      <c r="AY628" s="186" t="s">
        <v>120</v>
      </c>
    </row>
    <row r="629" spans="2:65" s="11" customFormat="1">
      <c r="B629" s="185"/>
      <c r="D629" s="180" t="s">
        <v>133</v>
      </c>
      <c r="E629" s="186" t="s">
        <v>5</v>
      </c>
      <c r="F629" s="187" t="s">
        <v>645</v>
      </c>
      <c r="H629" s="188">
        <v>0.55000000000000004</v>
      </c>
      <c r="I629" s="189"/>
      <c r="L629" s="185"/>
      <c r="M629" s="190"/>
      <c r="N629" s="191"/>
      <c r="O629" s="191"/>
      <c r="P629" s="191"/>
      <c r="Q629" s="191"/>
      <c r="R629" s="191"/>
      <c r="S629" s="191"/>
      <c r="T629" s="192"/>
      <c r="AT629" s="186" t="s">
        <v>133</v>
      </c>
      <c r="AU629" s="186" t="s">
        <v>81</v>
      </c>
      <c r="AV629" s="11" t="s">
        <v>81</v>
      </c>
      <c r="AW629" s="11" t="s">
        <v>35</v>
      </c>
      <c r="AX629" s="11" t="s">
        <v>71</v>
      </c>
      <c r="AY629" s="186" t="s">
        <v>120</v>
      </c>
    </row>
    <row r="630" spans="2:65" s="11" customFormat="1">
      <c r="B630" s="185"/>
      <c r="D630" s="180" t="s">
        <v>133</v>
      </c>
      <c r="E630" s="186" t="s">
        <v>5</v>
      </c>
      <c r="F630" s="187" t="s">
        <v>646</v>
      </c>
      <c r="H630" s="188">
        <v>2.2000000000000002</v>
      </c>
      <c r="I630" s="189"/>
      <c r="L630" s="185"/>
      <c r="M630" s="190"/>
      <c r="N630" s="191"/>
      <c r="O630" s="191"/>
      <c r="P630" s="191"/>
      <c r="Q630" s="191"/>
      <c r="R630" s="191"/>
      <c r="S630" s="191"/>
      <c r="T630" s="192"/>
      <c r="AT630" s="186" t="s">
        <v>133</v>
      </c>
      <c r="AU630" s="186" t="s">
        <v>81</v>
      </c>
      <c r="AV630" s="11" t="s">
        <v>81</v>
      </c>
      <c r="AW630" s="11" t="s">
        <v>35</v>
      </c>
      <c r="AX630" s="11" t="s">
        <v>71</v>
      </c>
      <c r="AY630" s="186" t="s">
        <v>120</v>
      </c>
    </row>
    <row r="631" spans="2:65" s="11" customFormat="1">
      <c r="B631" s="185"/>
      <c r="D631" s="180" t="s">
        <v>133</v>
      </c>
      <c r="E631" s="186" t="s">
        <v>5</v>
      </c>
      <c r="F631" s="187" t="s">
        <v>645</v>
      </c>
      <c r="H631" s="188">
        <v>0.55000000000000004</v>
      </c>
      <c r="I631" s="189"/>
      <c r="L631" s="185"/>
      <c r="M631" s="190"/>
      <c r="N631" s="191"/>
      <c r="O631" s="191"/>
      <c r="P631" s="191"/>
      <c r="Q631" s="191"/>
      <c r="R631" s="191"/>
      <c r="S631" s="191"/>
      <c r="T631" s="192"/>
      <c r="AT631" s="186" t="s">
        <v>133</v>
      </c>
      <c r="AU631" s="186" t="s">
        <v>81</v>
      </c>
      <c r="AV631" s="11" t="s">
        <v>81</v>
      </c>
      <c r="AW631" s="11" t="s">
        <v>35</v>
      </c>
      <c r="AX631" s="11" t="s">
        <v>71</v>
      </c>
      <c r="AY631" s="186" t="s">
        <v>120</v>
      </c>
    </row>
    <row r="632" spans="2:65" s="11" customFormat="1">
      <c r="B632" s="185"/>
      <c r="D632" s="180" t="s">
        <v>133</v>
      </c>
      <c r="E632" s="186" t="s">
        <v>5</v>
      </c>
      <c r="F632" s="187" t="s">
        <v>647</v>
      </c>
      <c r="H632" s="188">
        <v>28.52</v>
      </c>
      <c r="I632" s="189"/>
      <c r="L632" s="185"/>
      <c r="M632" s="190"/>
      <c r="N632" s="191"/>
      <c r="O632" s="191"/>
      <c r="P632" s="191"/>
      <c r="Q632" s="191"/>
      <c r="R632" s="191"/>
      <c r="S632" s="191"/>
      <c r="T632" s="192"/>
      <c r="AT632" s="186" t="s">
        <v>133</v>
      </c>
      <c r="AU632" s="186" t="s">
        <v>81</v>
      </c>
      <c r="AV632" s="11" t="s">
        <v>81</v>
      </c>
      <c r="AW632" s="11" t="s">
        <v>35</v>
      </c>
      <c r="AX632" s="11" t="s">
        <v>71</v>
      </c>
      <c r="AY632" s="186" t="s">
        <v>120</v>
      </c>
    </row>
    <row r="633" spans="2:65" s="12" customFormat="1">
      <c r="B633" s="193"/>
      <c r="D633" s="180" t="s">
        <v>133</v>
      </c>
      <c r="E633" s="194" t="s">
        <v>5</v>
      </c>
      <c r="F633" s="195" t="s">
        <v>135</v>
      </c>
      <c r="H633" s="196">
        <v>76.304000000000002</v>
      </c>
      <c r="I633" s="197"/>
      <c r="L633" s="193"/>
      <c r="M633" s="198"/>
      <c r="N633" s="199"/>
      <c r="O633" s="199"/>
      <c r="P633" s="199"/>
      <c r="Q633" s="199"/>
      <c r="R633" s="199"/>
      <c r="S633" s="199"/>
      <c r="T633" s="200"/>
      <c r="AT633" s="194" t="s">
        <v>133</v>
      </c>
      <c r="AU633" s="194" t="s">
        <v>81</v>
      </c>
      <c r="AV633" s="12" t="s">
        <v>127</v>
      </c>
      <c r="AW633" s="12" t="s">
        <v>35</v>
      </c>
      <c r="AX633" s="12" t="s">
        <v>79</v>
      </c>
      <c r="AY633" s="194" t="s">
        <v>120</v>
      </c>
    </row>
    <row r="634" spans="2:65" s="10" customFormat="1" ht="29.85" customHeight="1">
      <c r="B634" s="154"/>
      <c r="D634" s="155" t="s">
        <v>70</v>
      </c>
      <c r="E634" s="165" t="s">
        <v>150</v>
      </c>
      <c r="F634" s="165" t="s">
        <v>648</v>
      </c>
      <c r="I634" s="157"/>
      <c r="J634" s="166">
        <f>BK634</f>
        <v>0</v>
      </c>
      <c r="L634" s="154"/>
      <c r="M634" s="159"/>
      <c r="N634" s="160"/>
      <c r="O634" s="160"/>
      <c r="P634" s="161">
        <f>SUM(P635:P696)</f>
        <v>0</v>
      </c>
      <c r="Q634" s="160"/>
      <c r="R634" s="161">
        <f>SUM(R635:R696)</f>
        <v>408.84050400000001</v>
      </c>
      <c r="S634" s="160"/>
      <c r="T634" s="162">
        <f>SUM(T635:T696)</f>
        <v>0</v>
      </c>
      <c r="AR634" s="155" t="s">
        <v>79</v>
      </c>
      <c r="AT634" s="163" t="s">
        <v>70</v>
      </c>
      <c r="AU634" s="163" t="s">
        <v>79</v>
      </c>
      <c r="AY634" s="155" t="s">
        <v>120</v>
      </c>
      <c r="BK634" s="164">
        <f>SUM(BK635:BK696)</f>
        <v>0</v>
      </c>
    </row>
    <row r="635" spans="2:65" s="1" customFormat="1" ht="16.5" customHeight="1">
      <c r="B635" s="167"/>
      <c r="C635" s="168" t="s">
        <v>649</v>
      </c>
      <c r="D635" s="168" t="s">
        <v>122</v>
      </c>
      <c r="E635" s="169" t="s">
        <v>650</v>
      </c>
      <c r="F635" s="170" t="s">
        <v>651</v>
      </c>
      <c r="G635" s="171" t="s">
        <v>153</v>
      </c>
      <c r="H635" s="172">
        <v>266.52</v>
      </c>
      <c r="I635" s="173"/>
      <c r="J635" s="174">
        <f>ROUND(I635*H635,2)</f>
        <v>0</v>
      </c>
      <c r="K635" s="170" t="s">
        <v>126</v>
      </c>
      <c r="L635" s="39"/>
      <c r="M635" s="175" t="s">
        <v>5</v>
      </c>
      <c r="N635" s="176" t="s">
        <v>42</v>
      </c>
      <c r="O635" s="40"/>
      <c r="P635" s="177">
        <f>O635*H635</f>
        <v>0</v>
      </c>
      <c r="Q635" s="177">
        <v>0.2024</v>
      </c>
      <c r="R635" s="177">
        <f>Q635*H635</f>
        <v>53.943647999999996</v>
      </c>
      <c r="S635" s="177">
        <v>0</v>
      </c>
      <c r="T635" s="178">
        <f>S635*H635</f>
        <v>0</v>
      </c>
      <c r="AR635" s="22" t="s">
        <v>127</v>
      </c>
      <c r="AT635" s="22" t="s">
        <v>122</v>
      </c>
      <c r="AU635" s="22" t="s">
        <v>81</v>
      </c>
      <c r="AY635" s="22" t="s">
        <v>120</v>
      </c>
      <c r="BE635" s="179">
        <f>IF(N635="základní",J635,0)</f>
        <v>0</v>
      </c>
      <c r="BF635" s="179">
        <f>IF(N635="snížená",J635,0)</f>
        <v>0</v>
      </c>
      <c r="BG635" s="179">
        <f>IF(N635="zákl. přenesená",J635,0)</f>
        <v>0</v>
      </c>
      <c r="BH635" s="179">
        <f>IF(N635="sníž. přenesená",J635,0)</f>
        <v>0</v>
      </c>
      <c r="BI635" s="179">
        <f>IF(N635="nulová",J635,0)</f>
        <v>0</v>
      </c>
      <c r="BJ635" s="22" t="s">
        <v>79</v>
      </c>
      <c r="BK635" s="179">
        <f>ROUND(I635*H635,2)</f>
        <v>0</v>
      </c>
      <c r="BL635" s="22" t="s">
        <v>127</v>
      </c>
      <c r="BM635" s="22" t="s">
        <v>652</v>
      </c>
    </row>
    <row r="636" spans="2:65" s="1" customFormat="1" ht="27">
      <c r="B636" s="39"/>
      <c r="D636" s="180" t="s">
        <v>129</v>
      </c>
      <c r="F636" s="181" t="s">
        <v>653</v>
      </c>
      <c r="I636" s="182"/>
      <c r="L636" s="39"/>
      <c r="M636" s="183"/>
      <c r="N636" s="40"/>
      <c r="O636" s="40"/>
      <c r="P636" s="40"/>
      <c r="Q636" s="40"/>
      <c r="R636" s="40"/>
      <c r="S636" s="40"/>
      <c r="T636" s="68"/>
      <c r="AT636" s="22" t="s">
        <v>129</v>
      </c>
      <c r="AU636" s="22" t="s">
        <v>81</v>
      </c>
    </row>
    <row r="637" spans="2:65" s="11" customFormat="1">
      <c r="B637" s="185"/>
      <c r="D637" s="180" t="s">
        <v>133</v>
      </c>
      <c r="E637" s="186" t="s">
        <v>5</v>
      </c>
      <c r="F637" s="187" t="s">
        <v>174</v>
      </c>
      <c r="H637" s="188">
        <v>180.36</v>
      </c>
      <c r="I637" s="189"/>
      <c r="L637" s="185"/>
      <c r="M637" s="190"/>
      <c r="N637" s="191"/>
      <c r="O637" s="191"/>
      <c r="P637" s="191"/>
      <c r="Q637" s="191"/>
      <c r="R637" s="191"/>
      <c r="S637" s="191"/>
      <c r="T637" s="192"/>
      <c r="AT637" s="186" t="s">
        <v>133</v>
      </c>
      <c r="AU637" s="186" t="s">
        <v>81</v>
      </c>
      <c r="AV637" s="11" t="s">
        <v>81</v>
      </c>
      <c r="AW637" s="11" t="s">
        <v>35</v>
      </c>
      <c r="AX637" s="11" t="s">
        <v>71</v>
      </c>
      <c r="AY637" s="186" t="s">
        <v>120</v>
      </c>
    </row>
    <row r="638" spans="2:65" s="11" customFormat="1">
      <c r="B638" s="185"/>
      <c r="D638" s="180" t="s">
        <v>133</v>
      </c>
      <c r="E638" s="186" t="s">
        <v>5</v>
      </c>
      <c r="F638" s="187" t="s">
        <v>156</v>
      </c>
      <c r="H638" s="188">
        <v>7.08</v>
      </c>
      <c r="I638" s="189"/>
      <c r="L638" s="185"/>
      <c r="M638" s="190"/>
      <c r="N638" s="191"/>
      <c r="O638" s="191"/>
      <c r="P638" s="191"/>
      <c r="Q638" s="191"/>
      <c r="R638" s="191"/>
      <c r="S638" s="191"/>
      <c r="T638" s="192"/>
      <c r="AT638" s="186" t="s">
        <v>133</v>
      </c>
      <c r="AU638" s="186" t="s">
        <v>81</v>
      </c>
      <c r="AV638" s="11" t="s">
        <v>81</v>
      </c>
      <c r="AW638" s="11" t="s">
        <v>35</v>
      </c>
      <c r="AX638" s="11" t="s">
        <v>71</v>
      </c>
      <c r="AY638" s="186" t="s">
        <v>120</v>
      </c>
    </row>
    <row r="639" spans="2:65" s="11" customFormat="1">
      <c r="B639" s="185"/>
      <c r="D639" s="180" t="s">
        <v>133</v>
      </c>
      <c r="E639" s="186" t="s">
        <v>5</v>
      </c>
      <c r="F639" s="187" t="s">
        <v>162</v>
      </c>
      <c r="H639" s="188">
        <v>5.04</v>
      </c>
      <c r="I639" s="189"/>
      <c r="L639" s="185"/>
      <c r="M639" s="190"/>
      <c r="N639" s="191"/>
      <c r="O639" s="191"/>
      <c r="P639" s="191"/>
      <c r="Q639" s="191"/>
      <c r="R639" s="191"/>
      <c r="S639" s="191"/>
      <c r="T639" s="192"/>
      <c r="AT639" s="186" t="s">
        <v>133</v>
      </c>
      <c r="AU639" s="186" t="s">
        <v>81</v>
      </c>
      <c r="AV639" s="11" t="s">
        <v>81</v>
      </c>
      <c r="AW639" s="11" t="s">
        <v>35</v>
      </c>
      <c r="AX639" s="11" t="s">
        <v>71</v>
      </c>
      <c r="AY639" s="186" t="s">
        <v>120</v>
      </c>
    </row>
    <row r="640" spans="2:65" s="11" customFormat="1">
      <c r="B640" s="185"/>
      <c r="D640" s="180" t="s">
        <v>133</v>
      </c>
      <c r="E640" s="186" t="s">
        <v>5</v>
      </c>
      <c r="F640" s="187" t="s">
        <v>180</v>
      </c>
      <c r="H640" s="188">
        <v>64.2</v>
      </c>
      <c r="I640" s="189"/>
      <c r="L640" s="185"/>
      <c r="M640" s="190"/>
      <c r="N640" s="191"/>
      <c r="O640" s="191"/>
      <c r="P640" s="191"/>
      <c r="Q640" s="191"/>
      <c r="R640" s="191"/>
      <c r="S640" s="191"/>
      <c r="T640" s="192"/>
      <c r="AT640" s="186" t="s">
        <v>133</v>
      </c>
      <c r="AU640" s="186" t="s">
        <v>81</v>
      </c>
      <c r="AV640" s="11" t="s">
        <v>81</v>
      </c>
      <c r="AW640" s="11" t="s">
        <v>35</v>
      </c>
      <c r="AX640" s="11" t="s">
        <v>71</v>
      </c>
      <c r="AY640" s="186" t="s">
        <v>120</v>
      </c>
    </row>
    <row r="641" spans="2:65" s="11" customFormat="1">
      <c r="B641" s="185"/>
      <c r="D641" s="180" t="s">
        <v>133</v>
      </c>
      <c r="E641" s="186" t="s">
        <v>5</v>
      </c>
      <c r="F641" s="187" t="s">
        <v>168</v>
      </c>
      <c r="H641" s="188">
        <v>9.84</v>
      </c>
      <c r="I641" s="189"/>
      <c r="L641" s="185"/>
      <c r="M641" s="190"/>
      <c r="N641" s="191"/>
      <c r="O641" s="191"/>
      <c r="P641" s="191"/>
      <c r="Q641" s="191"/>
      <c r="R641" s="191"/>
      <c r="S641" s="191"/>
      <c r="T641" s="192"/>
      <c r="AT641" s="186" t="s">
        <v>133</v>
      </c>
      <c r="AU641" s="186" t="s">
        <v>81</v>
      </c>
      <c r="AV641" s="11" t="s">
        <v>81</v>
      </c>
      <c r="AW641" s="11" t="s">
        <v>35</v>
      </c>
      <c r="AX641" s="11" t="s">
        <v>71</v>
      </c>
      <c r="AY641" s="186" t="s">
        <v>120</v>
      </c>
    </row>
    <row r="642" spans="2:65" s="12" customFormat="1">
      <c r="B642" s="193"/>
      <c r="D642" s="180" t="s">
        <v>133</v>
      </c>
      <c r="E642" s="194" t="s">
        <v>5</v>
      </c>
      <c r="F642" s="195" t="s">
        <v>135</v>
      </c>
      <c r="H642" s="196">
        <v>266.52</v>
      </c>
      <c r="I642" s="197"/>
      <c r="L642" s="193"/>
      <c r="M642" s="198"/>
      <c r="N642" s="199"/>
      <c r="O642" s="199"/>
      <c r="P642" s="199"/>
      <c r="Q642" s="199"/>
      <c r="R642" s="199"/>
      <c r="S642" s="199"/>
      <c r="T642" s="200"/>
      <c r="AT642" s="194" t="s">
        <v>133</v>
      </c>
      <c r="AU642" s="194" t="s">
        <v>81</v>
      </c>
      <c r="AV642" s="12" t="s">
        <v>127</v>
      </c>
      <c r="AW642" s="12" t="s">
        <v>35</v>
      </c>
      <c r="AX642" s="12" t="s">
        <v>79</v>
      </c>
      <c r="AY642" s="194" t="s">
        <v>120</v>
      </c>
    </row>
    <row r="643" spans="2:65" s="1" customFormat="1" ht="16.5" customHeight="1">
      <c r="B643" s="167"/>
      <c r="C643" s="168" t="s">
        <v>654</v>
      </c>
      <c r="D643" s="168" t="s">
        <v>122</v>
      </c>
      <c r="E643" s="169" t="s">
        <v>655</v>
      </c>
      <c r="F643" s="170" t="s">
        <v>656</v>
      </c>
      <c r="G643" s="171" t="s">
        <v>153</v>
      </c>
      <c r="H643" s="172">
        <v>130.56</v>
      </c>
      <c r="I643" s="173"/>
      <c r="J643" s="174">
        <f>ROUND(I643*H643,2)</f>
        <v>0</v>
      </c>
      <c r="K643" s="170" t="s">
        <v>126</v>
      </c>
      <c r="L643" s="39"/>
      <c r="M643" s="175" t="s">
        <v>5</v>
      </c>
      <c r="N643" s="176" t="s">
        <v>42</v>
      </c>
      <c r="O643" s="40"/>
      <c r="P643" s="177">
        <f>O643*H643</f>
        <v>0</v>
      </c>
      <c r="Q643" s="177">
        <v>0.30360999999999999</v>
      </c>
      <c r="R643" s="177">
        <f>Q643*H643</f>
        <v>39.639321600000002</v>
      </c>
      <c r="S643" s="177">
        <v>0</v>
      </c>
      <c r="T643" s="178">
        <f>S643*H643</f>
        <v>0</v>
      </c>
      <c r="AR643" s="22" t="s">
        <v>127</v>
      </c>
      <c r="AT643" s="22" t="s">
        <v>122</v>
      </c>
      <c r="AU643" s="22" t="s">
        <v>81</v>
      </c>
      <c r="AY643" s="22" t="s">
        <v>120</v>
      </c>
      <c r="BE643" s="179">
        <f>IF(N643="základní",J643,0)</f>
        <v>0</v>
      </c>
      <c r="BF643" s="179">
        <f>IF(N643="snížená",J643,0)</f>
        <v>0</v>
      </c>
      <c r="BG643" s="179">
        <f>IF(N643="zákl. přenesená",J643,0)</f>
        <v>0</v>
      </c>
      <c r="BH643" s="179">
        <f>IF(N643="sníž. přenesená",J643,0)</f>
        <v>0</v>
      </c>
      <c r="BI643" s="179">
        <f>IF(N643="nulová",J643,0)</f>
        <v>0</v>
      </c>
      <c r="BJ643" s="22" t="s">
        <v>79</v>
      </c>
      <c r="BK643" s="179">
        <f>ROUND(I643*H643,2)</f>
        <v>0</v>
      </c>
      <c r="BL643" s="22" t="s">
        <v>127</v>
      </c>
      <c r="BM643" s="22" t="s">
        <v>657</v>
      </c>
    </row>
    <row r="644" spans="2:65" s="1" customFormat="1" ht="27">
      <c r="B644" s="39"/>
      <c r="D644" s="180" t="s">
        <v>129</v>
      </c>
      <c r="F644" s="181" t="s">
        <v>658</v>
      </c>
      <c r="I644" s="182"/>
      <c r="L644" s="39"/>
      <c r="M644" s="183"/>
      <c r="N644" s="40"/>
      <c r="O644" s="40"/>
      <c r="P644" s="40"/>
      <c r="Q644" s="40"/>
      <c r="R644" s="40"/>
      <c r="S644" s="40"/>
      <c r="T644" s="68"/>
      <c r="AT644" s="22" t="s">
        <v>129</v>
      </c>
      <c r="AU644" s="22" t="s">
        <v>81</v>
      </c>
    </row>
    <row r="645" spans="2:65" s="11" customFormat="1">
      <c r="B645" s="185"/>
      <c r="D645" s="180" t="s">
        <v>133</v>
      </c>
      <c r="E645" s="186" t="s">
        <v>5</v>
      </c>
      <c r="F645" s="187" t="s">
        <v>197</v>
      </c>
      <c r="H645" s="188">
        <v>130.56</v>
      </c>
      <c r="I645" s="189"/>
      <c r="L645" s="185"/>
      <c r="M645" s="190"/>
      <c r="N645" s="191"/>
      <c r="O645" s="191"/>
      <c r="P645" s="191"/>
      <c r="Q645" s="191"/>
      <c r="R645" s="191"/>
      <c r="S645" s="191"/>
      <c r="T645" s="192"/>
      <c r="AT645" s="186" t="s">
        <v>133</v>
      </c>
      <c r="AU645" s="186" t="s">
        <v>81</v>
      </c>
      <c r="AV645" s="11" t="s">
        <v>81</v>
      </c>
      <c r="AW645" s="11" t="s">
        <v>35</v>
      </c>
      <c r="AX645" s="11" t="s">
        <v>79</v>
      </c>
      <c r="AY645" s="186" t="s">
        <v>120</v>
      </c>
    </row>
    <row r="646" spans="2:65" s="1" customFormat="1" ht="16.5" customHeight="1">
      <c r="B646" s="167"/>
      <c r="C646" s="168" t="s">
        <v>659</v>
      </c>
      <c r="D646" s="168" t="s">
        <v>122</v>
      </c>
      <c r="E646" s="169" t="s">
        <v>660</v>
      </c>
      <c r="F646" s="170" t="s">
        <v>661</v>
      </c>
      <c r="G646" s="171" t="s">
        <v>153</v>
      </c>
      <c r="H646" s="172">
        <v>396</v>
      </c>
      <c r="I646" s="173"/>
      <c r="J646" s="174">
        <f>ROUND(I646*H646,2)</f>
        <v>0</v>
      </c>
      <c r="K646" s="170" t="s">
        <v>126</v>
      </c>
      <c r="L646" s="39"/>
      <c r="M646" s="175" t="s">
        <v>5</v>
      </c>
      <c r="N646" s="176" t="s">
        <v>42</v>
      </c>
      <c r="O646" s="40"/>
      <c r="P646" s="177">
        <f>O646*H646</f>
        <v>0</v>
      </c>
      <c r="Q646" s="177">
        <v>0.29160000000000003</v>
      </c>
      <c r="R646" s="177">
        <f>Q646*H646</f>
        <v>115.4736</v>
      </c>
      <c r="S646" s="177">
        <v>0</v>
      </c>
      <c r="T646" s="178">
        <f>S646*H646</f>
        <v>0</v>
      </c>
      <c r="AR646" s="22" t="s">
        <v>127</v>
      </c>
      <c r="AT646" s="22" t="s">
        <v>122</v>
      </c>
      <c r="AU646" s="22" t="s">
        <v>81</v>
      </c>
      <c r="AY646" s="22" t="s">
        <v>120</v>
      </c>
      <c r="BE646" s="179">
        <f>IF(N646="základní",J646,0)</f>
        <v>0</v>
      </c>
      <c r="BF646" s="179">
        <f>IF(N646="snížená",J646,0)</f>
        <v>0</v>
      </c>
      <c r="BG646" s="179">
        <f>IF(N646="zákl. přenesená",J646,0)</f>
        <v>0</v>
      </c>
      <c r="BH646" s="179">
        <f>IF(N646="sníž. přenesená",J646,0)</f>
        <v>0</v>
      </c>
      <c r="BI646" s="179">
        <f>IF(N646="nulová",J646,0)</f>
        <v>0</v>
      </c>
      <c r="BJ646" s="22" t="s">
        <v>79</v>
      </c>
      <c r="BK646" s="179">
        <f>ROUND(I646*H646,2)</f>
        <v>0</v>
      </c>
      <c r="BL646" s="22" t="s">
        <v>127</v>
      </c>
      <c r="BM646" s="22" t="s">
        <v>662</v>
      </c>
    </row>
    <row r="647" spans="2:65" s="1" customFormat="1" ht="27">
      <c r="B647" s="39"/>
      <c r="D647" s="180" t="s">
        <v>129</v>
      </c>
      <c r="F647" s="181" t="s">
        <v>663</v>
      </c>
      <c r="I647" s="182"/>
      <c r="L647" s="39"/>
      <c r="M647" s="183"/>
      <c r="N647" s="40"/>
      <c r="O647" s="40"/>
      <c r="P647" s="40"/>
      <c r="Q647" s="40"/>
      <c r="R647" s="40"/>
      <c r="S647" s="40"/>
      <c r="T647" s="68"/>
      <c r="AT647" s="22" t="s">
        <v>129</v>
      </c>
      <c r="AU647" s="22" t="s">
        <v>81</v>
      </c>
    </row>
    <row r="648" spans="2:65" s="11" customFormat="1">
      <c r="B648" s="185"/>
      <c r="D648" s="180" t="s">
        <v>133</v>
      </c>
      <c r="E648" s="186" t="s">
        <v>5</v>
      </c>
      <c r="F648" s="187" t="s">
        <v>197</v>
      </c>
      <c r="H648" s="188">
        <v>130.56</v>
      </c>
      <c r="I648" s="189"/>
      <c r="L648" s="185"/>
      <c r="M648" s="190"/>
      <c r="N648" s="191"/>
      <c r="O648" s="191"/>
      <c r="P648" s="191"/>
      <c r="Q648" s="191"/>
      <c r="R648" s="191"/>
      <c r="S648" s="191"/>
      <c r="T648" s="192"/>
      <c r="AT648" s="186" t="s">
        <v>133</v>
      </c>
      <c r="AU648" s="186" t="s">
        <v>81</v>
      </c>
      <c r="AV648" s="11" t="s">
        <v>81</v>
      </c>
      <c r="AW648" s="11" t="s">
        <v>35</v>
      </c>
      <c r="AX648" s="11" t="s">
        <v>71</v>
      </c>
      <c r="AY648" s="186" t="s">
        <v>120</v>
      </c>
    </row>
    <row r="649" spans="2:65" s="11" customFormat="1">
      <c r="B649" s="185"/>
      <c r="D649" s="180" t="s">
        <v>133</v>
      </c>
      <c r="E649" s="186" t="s">
        <v>5</v>
      </c>
      <c r="F649" s="187" t="s">
        <v>180</v>
      </c>
      <c r="H649" s="188">
        <v>64.2</v>
      </c>
      <c r="I649" s="189"/>
      <c r="L649" s="185"/>
      <c r="M649" s="190"/>
      <c r="N649" s="191"/>
      <c r="O649" s="191"/>
      <c r="P649" s="191"/>
      <c r="Q649" s="191"/>
      <c r="R649" s="191"/>
      <c r="S649" s="191"/>
      <c r="T649" s="192"/>
      <c r="AT649" s="186" t="s">
        <v>133</v>
      </c>
      <c r="AU649" s="186" t="s">
        <v>81</v>
      </c>
      <c r="AV649" s="11" t="s">
        <v>81</v>
      </c>
      <c r="AW649" s="11" t="s">
        <v>35</v>
      </c>
      <c r="AX649" s="11" t="s">
        <v>71</v>
      </c>
      <c r="AY649" s="186" t="s">
        <v>120</v>
      </c>
    </row>
    <row r="650" spans="2:65" s="11" customFormat="1">
      <c r="B650" s="185"/>
      <c r="D650" s="180" t="s">
        <v>133</v>
      </c>
      <c r="E650" s="186" t="s">
        <v>5</v>
      </c>
      <c r="F650" s="187" t="s">
        <v>168</v>
      </c>
      <c r="H650" s="188">
        <v>9.84</v>
      </c>
      <c r="I650" s="189"/>
      <c r="L650" s="185"/>
      <c r="M650" s="190"/>
      <c r="N650" s="191"/>
      <c r="O650" s="191"/>
      <c r="P650" s="191"/>
      <c r="Q650" s="191"/>
      <c r="R650" s="191"/>
      <c r="S650" s="191"/>
      <c r="T650" s="192"/>
      <c r="AT650" s="186" t="s">
        <v>133</v>
      </c>
      <c r="AU650" s="186" t="s">
        <v>81</v>
      </c>
      <c r="AV650" s="11" t="s">
        <v>81</v>
      </c>
      <c r="AW650" s="11" t="s">
        <v>35</v>
      </c>
      <c r="AX650" s="11" t="s">
        <v>71</v>
      </c>
      <c r="AY650" s="186" t="s">
        <v>120</v>
      </c>
    </row>
    <row r="651" spans="2:65" s="11" customFormat="1">
      <c r="B651" s="185"/>
      <c r="D651" s="180" t="s">
        <v>133</v>
      </c>
      <c r="E651" s="186" t="s">
        <v>5</v>
      </c>
      <c r="F651" s="187" t="s">
        <v>174</v>
      </c>
      <c r="H651" s="188">
        <v>180.36</v>
      </c>
      <c r="I651" s="189"/>
      <c r="L651" s="185"/>
      <c r="M651" s="190"/>
      <c r="N651" s="191"/>
      <c r="O651" s="191"/>
      <c r="P651" s="191"/>
      <c r="Q651" s="191"/>
      <c r="R651" s="191"/>
      <c r="S651" s="191"/>
      <c r="T651" s="192"/>
      <c r="AT651" s="186" t="s">
        <v>133</v>
      </c>
      <c r="AU651" s="186" t="s">
        <v>81</v>
      </c>
      <c r="AV651" s="11" t="s">
        <v>81</v>
      </c>
      <c r="AW651" s="11" t="s">
        <v>35</v>
      </c>
      <c r="AX651" s="11" t="s">
        <v>71</v>
      </c>
      <c r="AY651" s="186" t="s">
        <v>120</v>
      </c>
    </row>
    <row r="652" spans="2:65" s="11" customFormat="1">
      <c r="B652" s="185"/>
      <c r="D652" s="180" t="s">
        <v>133</v>
      </c>
      <c r="E652" s="186" t="s">
        <v>5</v>
      </c>
      <c r="F652" s="187" t="s">
        <v>186</v>
      </c>
      <c r="H652" s="188">
        <v>11.04</v>
      </c>
      <c r="I652" s="189"/>
      <c r="L652" s="185"/>
      <c r="M652" s="190"/>
      <c r="N652" s="191"/>
      <c r="O652" s="191"/>
      <c r="P652" s="191"/>
      <c r="Q652" s="191"/>
      <c r="R652" s="191"/>
      <c r="S652" s="191"/>
      <c r="T652" s="192"/>
      <c r="AT652" s="186" t="s">
        <v>133</v>
      </c>
      <c r="AU652" s="186" t="s">
        <v>81</v>
      </c>
      <c r="AV652" s="11" t="s">
        <v>81</v>
      </c>
      <c r="AW652" s="11" t="s">
        <v>35</v>
      </c>
      <c r="AX652" s="11" t="s">
        <v>71</v>
      </c>
      <c r="AY652" s="186" t="s">
        <v>120</v>
      </c>
    </row>
    <row r="653" spans="2:65" s="12" customFormat="1">
      <c r="B653" s="193"/>
      <c r="D653" s="180" t="s">
        <v>133</v>
      </c>
      <c r="E653" s="194" t="s">
        <v>5</v>
      </c>
      <c r="F653" s="195" t="s">
        <v>135</v>
      </c>
      <c r="H653" s="196">
        <v>396</v>
      </c>
      <c r="I653" s="197"/>
      <c r="L653" s="193"/>
      <c r="M653" s="198"/>
      <c r="N653" s="199"/>
      <c r="O653" s="199"/>
      <c r="P653" s="199"/>
      <c r="Q653" s="199"/>
      <c r="R653" s="199"/>
      <c r="S653" s="199"/>
      <c r="T653" s="200"/>
      <c r="AT653" s="194" t="s">
        <v>133</v>
      </c>
      <c r="AU653" s="194" t="s">
        <v>81</v>
      </c>
      <c r="AV653" s="12" t="s">
        <v>127</v>
      </c>
      <c r="AW653" s="12" t="s">
        <v>35</v>
      </c>
      <c r="AX653" s="12" t="s">
        <v>79</v>
      </c>
      <c r="AY653" s="194" t="s">
        <v>120</v>
      </c>
    </row>
    <row r="654" spans="2:65" s="1" customFormat="1" ht="16.5" customHeight="1">
      <c r="B654" s="167"/>
      <c r="C654" s="168" t="s">
        <v>664</v>
      </c>
      <c r="D654" s="168" t="s">
        <v>122</v>
      </c>
      <c r="E654" s="169" t="s">
        <v>665</v>
      </c>
      <c r="F654" s="170" t="s">
        <v>666</v>
      </c>
      <c r="G654" s="171" t="s">
        <v>153</v>
      </c>
      <c r="H654" s="172">
        <v>130.56</v>
      </c>
      <c r="I654" s="173"/>
      <c r="J654" s="174">
        <f>ROUND(I654*H654,2)</f>
        <v>0</v>
      </c>
      <c r="K654" s="170" t="s">
        <v>126</v>
      </c>
      <c r="L654" s="39"/>
      <c r="M654" s="175" t="s">
        <v>5</v>
      </c>
      <c r="N654" s="176" t="s">
        <v>42</v>
      </c>
      <c r="O654" s="40"/>
      <c r="P654" s="177">
        <f>O654*H654</f>
        <v>0</v>
      </c>
      <c r="Q654" s="177">
        <v>0.36834</v>
      </c>
      <c r="R654" s="177">
        <f>Q654*H654</f>
        <v>48.090470400000001</v>
      </c>
      <c r="S654" s="177">
        <v>0</v>
      </c>
      <c r="T654" s="178">
        <f>S654*H654</f>
        <v>0</v>
      </c>
      <c r="AR654" s="22" t="s">
        <v>127</v>
      </c>
      <c r="AT654" s="22" t="s">
        <v>122</v>
      </c>
      <c r="AU654" s="22" t="s">
        <v>81</v>
      </c>
      <c r="AY654" s="22" t="s">
        <v>120</v>
      </c>
      <c r="BE654" s="179">
        <f>IF(N654="základní",J654,0)</f>
        <v>0</v>
      </c>
      <c r="BF654" s="179">
        <f>IF(N654="snížená",J654,0)</f>
        <v>0</v>
      </c>
      <c r="BG654" s="179">
        <f>IF(N654="zákl. přenesená",J654,0)</f>
        <v>0</v>
      </c>
      <c r="BH654" s="179">
        <f>IF(N654="sníž. přenesená",J654,0)</f>
        <v>0</v>
      </c>
      <c r="BI654" s="179">
        <f>IF(N654="nulová",J654,0)</f>
        <v>0</v>
      </c>
      <c r="BJ654" s="22" t="s">
        <v>79</v>
      </c>
      <c r="BK654" s="179">
        <f>ROUND(I654*H654,2)</f>
        <v>0</v>
      </c>
      <c r="BL654" s="22" t="s">
        <v>127</v>
      </c>
      <c r="BM654" s="22" t="s">
        <v>667</v>
      </c>
    </row>
    <row r="655" spans="2:65" s="1" customFormat="1" ht="27">
      <c r="B655" s="39"/>
      <c r="D655" s="180" t="s">
        <v>129</v>
      </c>
      <c r="F655" s="181" t="s">
        <v>668</v>
      </c>
      <c r="I655" s="182"/>
      <c r="L655" s="39"/>
      <c r="M655" s="183"/>
      <c r="N655" s="40"/>
      <c r="O655" s="40"/>
      <c r="P655" s="40"/>
      <c r="Q655" s="40"/>
      <c r="R655" s="40"/>
      <c r="S655" s="40"/>
      <c r="T655" s="68"/>
      <c r="AT655" s="22" t="s">
        <v>129</v>
      </c>
      <c r="AU655" s="22" t="s">
        <v>81</v>
      </c>
    </row>
    <row r="656" spans="2:65" s="11" customFormat="1">
      <c r="B656" s="185"/>
      <c r="D656" s="180" t="s">
        <v>133</v>
      </c>
      <c r="E656" s="186" t="s">
        <v>5</v>
      </c>
      <c r="F656" s="187" t="s">
        <v>197</v>
      </c>
      <c r="H656" s="188">
        <v>130.56</v>
      </c>
      <c r="I656" s="189"/>
      <c r="L656" s="185"/>
      <c r="M656" s="190"/>
      <c r="N656" s="191"/>
      <c r="O656" s="191"/>
      <c r="P656" s="191"/>
      <c r="Q656" s="191"/>
      <c r="R656" s="191"/>
      <c r="S656" s="191"/>
      <c r="T656" s="192"/>
      <c r="AT656" s="186" t="s">
        <v>133</v>
      </c>
      <c r="AU656" s="186" t="s">
        <v>81</v>
      </c>
      <c r="AV656" s="11" t="s">
        <v>81</v>
      </c>
      <c r="AW656" s="11" t="s">
        <v>35</v>
      </c>
      <c r="AX656" s="11" t="s">
        <v>71</v>
      </c>
      <c r="AY656" s="186" t="s">
        <v>120</v>
      </c>
    </row>
    <row r="657" spans="2:65" s="12" customFormat="1">
      <c r="B657" s="193"/>
      <c r="D657" s="180" t="s">
        <v>133</v>
      </c>
      <c r="E657" s="194" t="s">
        <v>5</v>
      </c>
      <c r="F657" s="195" t="s">
        <v>135</v>
      </c>
      <c r="H657" s="196">
        <v>130.56</v>
      </c>
      <c r="I657" s="197"/>
      <c r="L657" s="193"/>
      <c r="M657" s="198"/>
      <c r="N657" s="199"/>
      <c r="O657" s="199"/>
      <c r="P657" s="199"/>
      <c r="Q657" s="199"/>
      <c r="R657" s="199"/>
      <c r="S657" s="199"/>
      <c r="T657" s="200"/>
      <c r="AT657" s="194" t="s">
        <v>133</v>
      </c>
      <c r="AU657" s="194" t="s">
        <v>81</v>
      </c>
      <c r="AV657" s="12" t="s">
        <v>127</v>
      </c>
      <c r="AW657" s="12" t="s">
        <v>35</v>
      </c>
      <c r="AX657" s="12" t="s">
        <v>79</v>
      </c>
      <c r="AY657" s="194" t="s">
        <v>120</v>
      </c>
    </row>
    <row r="658" spans="2:65" s="1" customFormat="1" ht="25.5" customHeight="1">
      <c r="B658" s="167"/>
      <c r="C658" s="168" t="s">
        <v>669</v>
      </c>
      <c r="D658" s="168" t="s">
        <v>122</v>
      </c>
      <c r="E658" s="169" t="s">
        <v>670</v>
      </c>
      <c r="F658" s="170" t="s">
        <v>671</v>
      </c>
      <c r="G658" s="171" t="s">
        <v>153</v>
      </c>
      <c r="H658" s="172">
        <v>130.56</v>
      </c>
      <c r="I658" s="173"/>
      <c r="J658" s="174">
        <f>ROUND(I658*H658,2)</f>
        <v>0</v>
      </c>
      <c r="K658" s="170" t="s">
        <v>126</v>
      </c>
      <c r="L658" s="39"/>
      <c r="M658" s="175" t="s">
        <v>5</v>
      </c>
      <c r="N658" s="176" t="s">
        <v>42</v>
      </c>
      <c r="O658" s="40"/>
      <c r="P658" s="177">
        <f>O658*H658</f>
        <v>0</v>
      </c>
      <c r="Q658" s="177">
        <v>0.39561000000000002</v>
      </c>
      <c r="R658" s="177">
        <f>Q658*H658</f>
        <v>51.6508416</v>
      </c>
      <c r="S658" s="177">
        <v>0</v>
      </c>
      <c r="T658" s="178">
        <f>S658*H658</f>
        <v>0</v>
      </c>
      <c r="AR658" s="22" t="s">
        <v>127</v>
      </c>
      <c r="AT658" s="22" t="s">
        <v>122</v>
      </c>
      <c r="AU658" s="22" t="s">
        <v>81</v>
      </c>
      <c r="AY658" s="22" t="s">
        <v>120</v>
      </c>
      <c r="BE658" s="179">
        <f>IF(N658="základní",J658,0)</f>
        <v>0</v>
      </c>
      <c r="BF658" s="179">
        <f>IF(N658="snížená",J658,0)</f>
        <v>0</v>
      </c>
      <c r="BG658" s="179">
        <f>IF(N658="zákl. přenesená",J658,0)</f>
        <v>0</v>
      </c>
      <c r="BH658" s="179">
        <f>IF(N658="sníž. přenesená",J658,0)</f>
        <v>0</v>
      </c>
      <c r="BI658" s="179">
        <f>IF(N658="nulová",J658,0)</f>
        <v>0</v>
      </c>
      <c r="BJ658" s="22" t="s">
        <v>79</v>
      </c>
      <c r="BK658" s="179">
        <f>ROUND(I658*H658,2)</f>
        <v>0</v>
      </c>
      <c r="BL658" s="22" t="s">
        <v>127</v>
      </c>
      <c r="BM658" s="22" t="s">
        <v>672</v>
      </c>
    </row>
    <row r="659" spans="2:65" s="1" customFormat="1" ht="27">
      <c r="B659" s="39"/>
      <c r="D659" s="180" t="s">
        <v>129</v>
      </c>
      <c r="F659" s="181" t="s">
        <v>673</v>
      </c>
      <c r="I659" s="182"/>
      <c r="L659" s="39"/>
      <c r="M659" s="183"/>
      <c r="N659" s="40"/>
      <c r="O659" s="40"/>
      <c r="P659" s="40"/>
      <c r="Q659" s="40"/>
      <c r="R659" s="40"/>
      <c r="S659" s="40"/>
      <c r="T659" s="68"/>
      <c r="AT659" s="22" t="s">
        <v>129</v>
      </c>
      <c r="AU659" s="22" t="s">
        <v>81</v>
      </c>
    </row>
    <row r="660" spans="2:65" s="11" customFormat="1">
      <c r="B660" s="185"/>
      <c r="D660" s="180" t="s">
        <v>133</v>
      </c>
      <c r="E660" s="186" t="s">
        <v>5</v>
      </c>
      <c r="F660" s="187" t="s">
        <v>197</v>
      </c>
      <c r="H660" s="188">
        <v>130.56</v>
      </c>
      <c r="I660" s="189"/>
      <c r="L660" s="185"/>
      <c r="M660" s="190"/>
      <c r="N660" s="191"/>
      <c r="O660" s="191"/>
      <c r="P660" s="191"/>
      <c r="Q660" s="191"/>
      <c r="R660" s="191"/>
      <c r="S660" s="191"/>
      <c r="T660" s="192"/>
      <c r="AT660" s="186" t="s">
        <v>133</v>
      </c>
      <c r="AU660" s="186" t="s">
        <v>81</v>
      </c>
      <c r="AV660" s="11" t="s">
        <v>81</v>
      </c>
      <c r="AW660" s="11" t="s">
        <v>35</v>
      </c>
      <c r="AX660" s="11" t="s">
        <v>71</v>
      </c>
      <c r="AY660" s="186" t="s">
        <v>120</v>
      </c>
    </row>
    <row r="661" spans="2:65" s="12" customFormat="1">
      <c r="B661" s="193"/>
      <c r="D661" s="180" t="s">
        <v>133</v>
      </c>
      <c r="E661" s="194" t="s">
        <v>5</v>
      </c>
      <c r="F661" s="195" t="s">
        <v>135</v>
      </c>
      <c r="H661" s="196">
        <v>130.56</v>
      </c>
      <c r="I661" s="197"/>
      <c r="L661" s="193"/>
      <c r="M661" s="198"/>
      <c r="N661" s="199"/>
      <c r="O661" s="199"/>
      <c r="P661" s="199"/>
      <c r="Q661" s="199"/>
      <c r="R661" s="199"/>
      <c r="S661" s="199"/>
      <c r="T661" s="200"/>
      <c r="AT661" s="194" t="s">
        <v>133</v>
      </c>
      <c r="AU661" s="194" t="s">
        <v>81</v>
      </c>
      <c r="AV661" s="12" t="s">
        <v>127</v>
      </c>
      <c r="AW661" s="12" t="s">
        <v>35</v>
      </c>
      <c r="AX661" s="12" t="s">
        <v>79</v>
      </c>
      <c r="AY661" s="194" t="s">
        <v>120</v>
      </c>
    </row>
    <row r="662" spans="2:65" s="1" customFormat="1" ht="16.5" customHeight="1">
      <c r="B662" s="167"/>
      <c r="C662" s="168" t="s">
        <v>674</v>
      </c>
      <c r="D662" s="168" t="s">
        <v>122</v>
      </c>
      <c r="E662" s="169" t="s">
        <v>675</v>
      </c>
      <c r="F662" s="170" t="s">
        <v>676</v>
      </c>
      <c r="G662" s="171" t="s">
        <v>153</v>
      </c>
      <c r="H662" s="172">
        <v>130.56</v>
      </c>
      <c r="I662" s="173"/>
      <c r="J662" s="174">
        <f>ROUND(I662*H662,2)</f>
        <v>0</v>
      </c>
      <c r="K662" s="170" t="s">
        <v>126</v>
      </c>
      <c r="L662" s="39"/>
      <c r="M662" s="175" t="s">
        <v>5</v>
      </c>
      <c r="N662" s="176" t="s">
        <v>42</v>
      </c>
      <c r="O662" s="40"/>
      <c r="P662" s="177">
        <f>O662*H662</f>
        <v>0</v>
      </c>
      <c r="Q662" s="177">
        <v>0.12087000000000001</v>
      </c>
      <c r="R662" s="177">
        <f>Q662*H662</f>
        <v>15.780787200000001</v>
      </c>
      <c r="S662" s="177">
        <v>0</v>
      </c>
      <c r="T662" s="178">
        <f>S662*H662</f>
        <v>0</v>
      </c>
      <c r="AR662" s="22" t="s">
        <v>127</v>
      </c>
      <c r="AT662" s="22" t="s">
        <v>122</v>
      </c>
      <c r="AU662" s="22" t="s">
        <v>81</v>
      </c>
      <c r="AY662" s="22" t="s">
        <v>120</v>
      </c>
      <c r="BE662" s="179">
        <f>IF(N662="základní",J662,0)</f>
        <v>0</v>
      </c>
      <c r="BF662" s="179">
        <f>IF(N662="snížená",J662,0)</f>
        <v>0</v>
      </c>
      <c r="BG662" s="179">
        <f>IF(N662="zákl. přenesená",J662,0)</f>
        <v>0</v>
      </c>
      <c r="BH662" s="179">
        <f>IF(N662="sníž. přenesená",J662,0)</f>
        <v>0</v>
      </c>
      <c r="BI662" s="179">
        <f>IF(N662="nulová",J662,0)</f>
        <v>0</v>
      </c>
      <c r="BJ662" s="22" t="s">
        <v>79</v>
      </c>
      <c r="BK662" s="179">
        <f>ROUND(I662*H662,2)</f>
        <v>0</v>
      </c>
      <c r="BL662" s="22" t="s">
        <v>127</v>
      </c>
      <c r="BM662" s="22" t="s">
        <v>677</v>
      </c>
    </row>
    <row r="663" spans="2:65" s="1" customFormat="1" ht="27">
      <c r="B663" s="39"/>
      <c r="D663" s="180" t="s">
        <v>129</v>
      </c>
      <c r="F663" s="181" t="s">
        <v>678</v>
      </c>
      <c r="I663" s="182"/>
      <c r="L663" s="39"/>
      <c r="M663" s="183"/>
      <c r="N663" s="40"/>
      <c r="O663" s="40"/>
      <c r="P663" s="40"/>
      <c r="Q663" s="40"/>
      <c r="R663" s="40"/>
      <c r="S663" s="40"/>
      <c r="T663" s="68"/>
      <c r="AT663" s="22" t="s">
        <v>129</v>
      </c>
      <c r="AU663" s="22" t="s">
        <v>81</v>
      </c>
    </row>
    <row r="664" spans="2:65" s="11" customFormat="1">
      <c r="B664" s="185"/>
      <c r="D664" s="180" t="s">
        <v>133</v>
      </c>
      <c r="E664" s="186" t="s">
        <v>5</v>
      </c>
      <c r="F664" s="187" t="s">
        <v>197</v>
      </c>
      <c r="H664" s="188">
        <v>130.56</v>
      </c>
      <c r="I664" s="189"/>
      <c r="L664" s="185"/>
      <c r="M664" s="190"/>
      <c r="N664" s="191"/>
      <c r="O664" s="191"/>
      <c r="P664" s="191"/>
      <c r="Q664" s="191"/>
      <c r="R664" s="191"/>
      <c r="S664" s="191"/>
      <c r="T664" s="192"/>
      <c r="AT664" s="186" t="s">
        <v>133</v>
      </c>
      <c r="AU664" s="186" t="s">
        <v>81</v>
      </c>
      <c r="AV664" s="11" t="s">
        <v>81</v>
      </c>
      <c r="AW664" s="11" t="s">
        <v>35</v>
      </c>
      <c r="AX664" s="11" t="s">
        <v>71</v>
      </c>
      <c r="AY664" s="186" t="s">
        <v>120</v>
      </c>
    </row>
    <row r="665" spans="2:65" s="12" customFormat="1">
      <c r="B665" s="193"/>
      <c r="D665" s="180" t="s">
        <v>133</v>
      </c>
      <c r="E665" s="194" t="s">
        <v>5</v>
      </c>
      <c r="F665" s="195" t="s">
        <v>135</v>
      </c>
      <c r="H665" s="196">
        <v>130.56</v>
      </c>
      <c r="I665" s="197"/>
      <c r="L665" s="193"/>
      <c r="M665" s="198"/>
      <c r="N665" s="199"/>
      <c r="O665" s="199"/>
      <c r="P665" s="199"/>
      <c r="Q665" s="199"/>
      <c r="R665" s="199"/>
      <c r="S665" s="199"/>
      <c r="T665" s="200"/>
      <c r="AT665" s="194" t="s">
        <v>133</v>
      </c>
      <c r="AU665" s="194" t="s">
        <v>81</v>
      </c>
      <c r="AV665" s="12" t="s">
        <v>127</v>
      </c>
      <c r="AW665" s="12" t="s">
        <v>35</v>
      </c>
      <c r="AX665" s="12" t="s">
        <v>79</v>
      </c>
      <c r="AY665" s="194" t="s">
        <v>120</v>
      </c>
    </row>
    <row r="666" spans="2:65" s="1" customFormat="1" ht="25.5" customHeight="1">
      <c r="B666" s="167"/>
      <c r="C666" s="168" t="s">
        <v>679</v>
      </c>
      <c r="D666" s="168" t="s">
        <v>122</v>
      </c>
      <c r="E666" s="169" t="s">
        <v>680</v>
      </c>
      <c r="F666" s="170" t="s">
        <v>681</v>
      </c>
      <c r="G666" s="171" t="s">
        <v>153</v>
      </c>
      <c r="H666" s="172">
        <v>130.56</v>
      </c>
      <c r="I666" s="173"/>
      <c r="J666" s="174">
        <f>ROUND(I666*H666,2)</f>
        <v>0</v>
      </c>
      <c r="K666" s="170" t="s">
        <v>126</v>
      </c>
      <c r="L666" s="39"/>
      <c r="M666" s="175" t="s">
        <v>5</v>
      </c>
      <c r="N666" s="176" t="s">
        <v>42</v>
      </c>
      <c r="O666" s="40"/>
      <c r="P666" s="177">
        <f>O666*H666</f>
        <v>0</v>
      </c>
      <c r="Q666" s="177">
        <v>0.12966</v>
      </c>
      <c r="R666" s="177">
        <f>Q666*H666</f>
        <v>16.928409599999998</v>
      </c>
      <c r="S666" s="177">
        <v>0</v>
      </c>
      <c r="T666" s="178">
        <f>S666*H666</f>
        <v>0</v>
      </c>
      <c r="AR666" s="22" t="s">
        <v>127</v>
      </c>
      <c r="AT666" s="22" t="s">
        <v>122</v>
      </c>
      <c r="AU666" s="22" t="s">
        <v>81</v>
      </c>
      <c r="AY666" s="22" t="s">
        <v>120</v>
      </c>
      <c r="BE666" s="179">
        <f>IF(N666="základní",J666,0)</f>
        <v>0</v>
      </c>
      <c r="BF666" s="179">
        <f>IF(N666="snížená",J666,0)</f>
        <v>0</v>
      </c>
      <c r="BG666" s="179">
        <f>IF(N666="zákl. přenesená",J666,0)</f>
        <v>0</v>
      </c>
      <c r="BH666" s="179">
        <f>IF(N666="sníž. přenesená",J666,0)</f>
        <v>0</v>
      </c>
      <c r="BI666" s="179">
        <f>IF(N666="nulová",J666,0)</f>
        <v>0</v>
      </c>
      <c r="BJ666" s="22" t="s">
        <v>79</v>
      </c>
      <c r="BK666" s="179">
        <f>ROUND(I666*H666,2)</f>
        <v>0</v>
      </c>
      <c r="BL666" s="22" t="s">
        <v>127</v>
      </c>
      <c r="BM666" s="22" t="s">
        <v>682</v>
      </c>
    </row>
    <row r="667" spans="2:65" s="1" customFormat="1" ht="27">
      <c r="B667" s="39"/>
      <c r="D667" s="180" t="s">
        <v>129</v>
      </c>
      <c r="F667" s="181" t="s">
        <v>683</v>
      </c>
      <c r="I667" s="182"/>
      <c r="L667" s="39"/>
      <c r="M667" s="183"/>
      <c r="N667" s="40"/>
      <c r="O667" s="40"/>
      <c r="P667" s="40"/>
      <c r="Q667" s="40"/>
      <c r="R667" s="40"/>
      <c r="S667" s="40"/>
      <c r="T667" s="68"/>
      <c r="AT667" s="22" t="s">
        <v>129</v>
      </c>
      <c r="AU667" s="22" t="s">
        <v>81</v>
      </c>
    </row>
    <row r="668" spans="2:65" s="11" customFormat="1">
      <c r="B668" s="185"/>
      <c r="D668" s="180" t="s">
        <v>133</v>
      </c>
      <c r="E668" s="186" t="s">
        <v>5</v>
      </c>
      <c r="F668" s="187" t="s">
        <v>197</v>
      </c>
      <c r="H668" s="188">
        <v>130.56</v>
      </c>
      <c r="I668" s="189"/>
      <c r="L668" s="185"/>
      <c r="M668" s="190"/>
      <c r="N668" s="191"/>
      <c r="O668" s="191"/>
      <c r="P668" s="191"/>
      <c r="Q668" s="191"/>
      <c r="R668" s="191"/>
      <c r="S668" s="191"/>
      <c r="T668" s="192"/>
      <c r="AT668" s="186" t="s">
        <v>133</v>
      </c>
      <c r="AU668" s="186" t="s">
        <v>81</v>
      </c>
      <c r="AV668" s="11" t="s">
        <v>81</v>
      </c>
      <c r="AW668" s="11" t="s">
        <v>35</v>
      </c>
      <c r="AX668" s="11" t="s">
        <v>71</v>
      </c>
      <c r="AY668" s="186" t="s">
        <v>120</v>
      </c>
    </row>
    <row r="669" spans="2:65" s="12" customFormat="1">
      <c r="B669" s="193"/>
      <c r="D669" s="180" t="s">
        <v>133</v>
      </c>
      <c r="E669" s="194" t="s">
        <v>5</v>
      </c>
      <c r="F669" s="195" t="s">
        <v>135</v>
      </c>
      <c r="H669" s="196">
        <v>130.56</v>
      </c>
      <c r="I669" s="197"/>
      <c r="L669" s="193"/>
      <c r="M669" s="198"/>
      <c r="N669" s="199"/>
      <c r="O669" s="199"/>
      <c r="P669" s="199"/>
      <c r="Q669" s="199"/>
      <c r="R669" s="199"/>
      <c r="S669" s="199"/>
      <c r="T669" s="200"/>
      <c r="AT669" s="194" t="s">
        <v>133</v>
      </c>
      <c r="AU669" s="194" t="s">
        <v>81</v>
      </c>
      <c r="AV669" s="12" t="s">
        <v>127</v>
      </c>
      <c r="AW669" s="12" t="s">
        <v>35</v>
      </c>
      <c r="AX669" s="12" t="s">
        <v>79</v>
      </c>
      <c r="AY669" s="194" t="s">
        <v>120</v>
      </c>
    </row>
    <row r="670" spans="2:65" s="1" customFormat="1" ht="16.5" customHeight="1">
      <c r="B670" s="167"/>
      <c r="C670" s="168" t="s">
        <v>684</v>
      </c>
      <c r="D670" s="168" t="s">
        <v>122</v>
      </c>
      <c r="E670" s="169" t="s">
        <v>685</v>
      </c>
      <c r="F670" s="170" t="s">
        <v>686</v>
      </c>
      <c r="G670" s="171" t="s">
        <v>153</v>
      </c>
      <c r="H670" s="172">
        <v>64.2</v>
      </c>
      <c r="I670" s="173"/>
      <c r="J670" s="174">
        <f>ROUND(I670*H670,2)</f>
        <v>0</v>
      </c>
      <c r="K670" s="170" t="s">
        <v>126</v>
      </c>
      <c r="L670" s="39"/>
      <c r="M670" s="175" t="s">
        <v>5</v>
      </c>
      <c r="N670" s="176" t="s">
        <v>42</v>
      </c>
      <c r="O670" s="40"/>
      <c r="P670" s="177">
        <f>O670*H670</f>
        <v>0</v>
      </c>
      <c r="Q670" s="177">
        <v>0.37373000000000001</v>
      </c>
      <c r="R670" s="177">
        <f>Q670*H670</f>
        <v>23.993466000000002</v>
      </c>
      <c r="S670" s="177">
        <v>0</v>
      </c>
      <c r="T670" s="178">
        <f>S670*H670</f>
        <v>0</v>
      </c>
      <c r="AR670" s="22" t="s">
        <v>127</v>
      </c>
      <c r="AT670" s="22" t="s">
        <v>122</v>
      </c>
      <c r="AU670" s="22" t="s">
        <v>81</v>
      </c>
      <c r="AY670" s="22" t="s">
        <v>120</v>
      </c>
      <c r="BE670" s="179">
        <f>IF(N670="základní",J670,0)</f>
        <v>0</v>
      </c>
      <c r="BF670" s="179">
        <f>IF(N670="snížená",J670,0)</f>
        <v>0</v>
      </c>
      <c r="BG670" s="179">
        <f>IF(N670="zákl. přenesená",J670,0)</f>
        <v>0</v>
      </c>
      <c r="BH670" s="179">
        <f>IF(N670="sníž. přenesená",J670,0)</f>
        <v>0</v>
      </c>
      <c r="BI670" s="179">
        <f>IF(N670="nulová",J670,0)</f>
        <v>0</v>
      </c>
      <c r="BJ670" s="22" t="s">
        <v>79</v>
      </c>
      <c r="BK670" s="179">
        <f>ROUND(I670*H670,2)</f>
        <v>0</v>
      </c>
      <c r="BL670" s="22" t="s">
        <v>127</v>
      </c>
      <c r="BM670" s="22" t="s">
        <v>687</v>
      </c>
    </row>
    <row r="671" spans="2:65" s="1" customFormat="1">
      <c r="B671" s="39"/>
      <c r="D671" s="180" t="s">
        <v>129</v>
      </c>
      <c r="F671" s="181" t="s">
        <v>688</v>
      </c>
      <c r="I671" s="182"/>
      <c r="L671" s="39"/>
      <c r="M671" s="183"/>
      <c r="N671" s="40"/>
      <c r="O671" s="40"/>
      <c r="P671" s="40"/>
      <c r="Q671" s="40"/>
      <c r="R671" s="40"/>
      <c r="S671" s="40"/>
      <c r="T671" s="68"/>
      <c r="AT671" s="22" t="s">
        <v>129</v>
      </c>
      <c r="AU671" s="22" t="s">
        <v>81</v>
      </c>
    </row>
    <row r="672" spans="2:65" s="11" customFormat="1">
      <c r="B672" s="185"/>
      <c r="D672" s="180" t="s">
        <v>133</v>
      </c>
      <c r="E672" s="186" t="s">
        <v>5</v>
      </c>
      <c r="F672" s="187" t="s">
        <v>180</v>
      </c>
      <c r="H672" s="188">
        <v>64.2</v>
      </c>
      <c r="I672" s="189"/>
      <c r="L672" s="185"/>
      <c r="M672" s="190"/>
      <c r="N672" s="191"/>
      <c r="O672" s="191"/>
      <c r="P672" s="191"/>
      <c r="Q672" s="191"/>
      <c r="R672" s="191"/>
      <c r="S672" s="191"/>
      <c r="T672" s="192"/>
      <c r="AT672" s="186" t="s">
        <v>133</v>
      </c>
      <c r="AU672" s="186" t="s">
        <v>81</v>
      </c>
      <c r="AV672" s="11" t="s">
        <v>81</v>
      </c>
      <c r="AW672" s="11" t="s">
        <v>35</v>
      </c>
      <c r="AX672" s="11" t="s">
        <v>71</v>
      </c>
      <c r="AY672" s="186" t="s">
        <v>120</v>
      </c>
    </row>
    <row r="673" spans="2:65" s="12" customFormat="1">
      <c r="B673" s="193"/>
      <c r="D673" s="180" t="s">
        <v>133</v>
      </c>
      <c r="E673" s="194" t="s">
        <v>5</v>
      </c>
      <c r="F673" s="195" t="s">
        <v>135</v>
      </c>
      <c r="H673" s="196">
        <v>64.2</v>
      </c>
      <c r="I673" s="197"/>
      <c r="L673" s="193"/>
      <c r="M673" s="198"/>
      <c r="N673" s="199"/>
      <c r="O673" s="199"/>
      <c r="P673" s="199"/>
      <c r="Q673" s="199"/>
      <c r="R673" s="199"/>
      <c r="S673" s="199"/>
      <c r="T673" s="200"/>
      <c r="AT673" s="194" t="s">
        <v>133</v>
      </c>
      <c r="AU673" s="194" t="s">
        <v>81</v>
      </c>
      <c r="AV673" s="12" t="s">
        <v>127</v>
      </c>
      <c r="AW673" s="12" t="s">
        <v>35</v>
      </c>
      <c r="AX673" s="12" t="s">
        <v>79</v>
      </c>
      <c r="AY673" s="194" t="s">
        <v>120</v>
      </c>
    </row>
    <row r="674" spans="2:65" s="1" customFormat="1" ht="25.5" customHeight="1">
      <c r="B674" s="167"/>
      <c r="C674" s="168" t="s">
        <v>689</v>
      </c>
      <c r="D674" s="168" t="s">
        <v>122</v>
      </c>
      <c r="E674" s="169" t="s">
        <v>690</v>
      </c>
      <c r="F674" s="170" t="s">
        <v>691</v>
      </c>
      <c r="G674" s="171" t="s">
        <v>153</v>
      </c>
      <c r="H674" s="172">
        <v>5.04</v>
      </c>
      <c r="I674" s="173"/>
      <c r="J674" s="174">
        <f>ROUND(I674*H674,2)</f>
        <v>0</v>
      </c>
      <c r="K674" s="170" t="s">
        <v>126</v>
      </c>
      <c r="L674" s="39"/>
      <c r="M674" s="175" t="s">
        <v>5</v>
      </c>
      <c r="N674" s="176" t="s">
        <v>42</v>
      </c>
      <c r="O674" s="40"/>
      <c r="P674" s="177">
        <f>O674*H674</f>
        <v>0</v>
      </c>
      <c r="Q674" s="177">
        <v>0.1837</v>
      </c>
      <c r="R674" s="177">
        <f>Q674*H674</f>
        <v>0.925848</v>
      </c>
      <c r="S674" s="177">
        <v>0</v>
      </c>
      <c r="T674" s="178">
        <f>S674*H674</f>
        <v>0</v>
      </c>
      <c r="AR674" s="22" t="s">
        <v>127</v>
      </c>
      <c r="AT674" s="22" t="s">
        <v>122</v>
      </c>
      <c r="AU674" s="22" t="s">
        <v>81</v>
      </c>
      <c r="AY674" s="22" t="s">
        <v>120</v>
      </c>
      <c r="BE674" s="179">
        <f>IF(N674="základní",J674,0)</f>
        <v>0</v>
      </c>
      <c r="BF674" s="179">
        <f>IF(N674="snížená",J674,0)</f>
        <v>0</v>
      </c>
      <c r="BG674" s="179">
        <f>IF(N674="zákl. přenesená",J674,0)</f>
        <v>0</v>
      </c>
      <c r="BH674" s="179">
        <f>IF(N674="sníž. přenesená",J674,0)</f>
        <v>0</v>
      </c>
      <c r="BI674" s="179">
        <f>IF(N674="nulová",J674,0)</f>
        <v>0</v>
      </c>
      <c r="BJ674" s="22" t="s">
        <v>79</v>
      </c>
      <c r="BK674" s="179">
        <f>ROUND(I674*H674,2)</f>
        <v>0</v>
      </c>
      <c r="BL674" s="22" t="s">
        <v>127</v>
      </c>
      <c r="BM674" s="22" t="s">
        <v>692</v>
      </c>
    </row>
    <row r="675" spans="2:65" s="1" customFormat="1" ht="27">
      <c r="B675" s="39"/>
      <c r="D675" s="180" t="s">
        <v>129</v>
      </c>
      <c r="F675" s="181" t="s">
        <v>693</v>
      </c>
      <c r="I675" s="182"/>
      <c r="L675" s="39"/>
      <c r="M675" s="183"/>
      <c r="N675" s="40"/>
      <c r="O675" s="40"/>
      <c r="P675" s="40"/>
      <c r="Q675" s="40"/>
      <c r="R675" s="40"/>
      <c r="S675" s="40"/>
      <c r="T675" s="68"/>
      <c r="AT675" s="22" t="s">
        <v>129</v>
      </c>
      <c r="AU675" s="22" t="s">
        <v>81</v>
      </c>
    </row>
    <row r="676" spans="2:65" s="11" customFormat="1">
      <c r="B676" s="185"/>
      <c r="D676" s="180" t="s">
        <v>133</v>
      </c>
      <c r="E676" s="186" t="s">
        <v>5</v>
      </c>
      <c r="F676" s="187" t="s">
        <v>162</v>
      </c>
      <c r="H676" s="188">
        <v>5.04</v>
      </c>
      <c r="I676" s="189"/>
      <c r="L676" s="185"/>
      <c r="M676" s="190"/>
      <c r="N676" s="191"/>
      <c r="O676" s="191"/>
      <c r="P676" s="191"/>
      <c r="Q676" s="191"/>
      <c r="R676" s="191"/>
      <c r="S676" s="191"/>
      <c r="T676" s="192"/>
      <c r="AT676" s="186" t="s">
        <v>133</v>
      </c>
      <c r="AU676" s="186" t="s">
        <v>81</v>
      </c>
      <c r="AV676" s="11" t="s">
        <v>81</v>
      </c>
      <c r="AW676" s="11" t="s">
        <v>35</v>
      </c>
      <c r="AX676" s="11" t="s">
        <v>71</v>
      </c>
      <c r="AY676" s="186" t="s">
        <v>120</v>
      </c>
    </row>
    <row r="677" spans="2:65" s="12" customFormat="1">
      <c r="B677" s="193"/>
      <c r="D677" s="180" t="s">
        <v>133</v>
      </c>
      <c r="E677" s="194" t="s">
        <v>5</v>
      </c>
      <c r="F677" s="195" t="s">
        <v>135</v>
      </c>
      <c r="H677" s="196">
        <v>5.04</v>
      </c>
      <c r="I677" s="197"/>
      <c r="L677" s="193"/>
      <c r="M677" s="198"/>
      <c r="N677" s="199"/>
      <c r="O677" s="199"/>
      <c r="P677" s="199"/>
      <c r="Q677" s="199"/>
      <c r="R677" s="199"/>
      <c r="S677" s="199"/>
      <c r="T677" s="200"/>
      <c r="AT677" s="194" t="s">
        <v>133</v>
      </c>
      <c r="AU677" s="194" t="s">
        <v>81</v>
      </c>
      <c r="AV677" s="12" t="s">
        <v>127</v>
      </c>
      <c r="AW677" s="12" t="s">
        <v>35</v>
      </c>
      <c r="AX677" s="12" t="s">
        <v>79</v>
      </c>
      <c r="AY677" s="194" t="s">
        <v>120</v>
      </c>
    </row>
    <row r="678" spans="2:65" s="1" customFormat="1" ht="25.5" customHeight="1">
      <c r="B678" s="167"/>
      <c r="C678" s="168" t="s">
        <v>694</v>
      </c>
      <c r="D678" s="168" t="s">
        <v>122</v>
      </c>
      <c r="E678" s="169" t="s">
        <v>695</v>
      </c>
      <c r="F678" s="170" t="s">
        <v>696</v>
      </c>
      <c r="G678" s="171" t="s">
        <v>153</v>
      </c>
      <c r="H678" s="172">
        <v>9.84</v>
      </c>
      <c r="I678" s="173"/>
      <c r="J678" s="174">
        <f>ROUND(I678*H678,2)</f>
        <v>0</v>
      </c>
      <c r="K678" s="170" t="s">
        <v>126</v>
      </c>
      <c r="L678" s="39"/>
      <c r="M678" s="175" t="s">
        <v>5</v>
      </c>
      <c r="N678" s="176" t="s">
        <v>42</v>
      </c>
      <c r="O678" s="40"/>
      <c r="P678" s="177">
        <f>O678*H678</f>
        <v>0</v>
      </c>
      <c r="Q678" s="177">
        <v>0.1837</v>
      </c>
      <c r="R678" s="177">
        <f>Q678*H678</f>
        <v>1.8076080000000001</v>
      </c>
      <c r="S678" s="177">
        <v>0</v>
      </c>
      <c r="T678" s="178">
        <f>S678*H678</f>
        <v>0</v>
      </c>
      <c r="AR678" s="22" t="s">
        <v>127</v>
      </c>
      <c r="AT678" s="22" t="s">
        <v>122</v>
      </c>
      <c r="AU678" s="22" t="s">
        <v>81</v>
      </c>
      <c r="AY678" s="22" t="s">
        <v>120</v>
      </c>
      <c r="BE678" s="179">
        <f>IF(N678="základní",J678,0)</f>
        <v>0</v>
      </c>
      <c r="BF678" s="179">
        <f>IF(N678="snížená",J678,0)</f>
        <v>0</v>
      </c>
      <c r="BG678" s="179">
        <f>IF(N678="zákl. přenesená",J678,0)</f>
        <v>0</v>
      </c>
      <c r="BH678" s="179">
        <f>IF(N678="sníž. přenesená",J678,0)</f>
        <v>0</v>
      </c>
      <c r="BI678" s="179">
        <f>IF(N678="nulová",J678,0)</f>
        <v>0</v>
      </c>
      <c r="BJ678" s="22" t="s">
        <v>79</v>
      </c>
      <c r="BK678" s="179">
        <f>ROUND(I678*H678,2)</f>
        <v>0</v>
      </c>
      <c r="BL678" s="22" t="s">
        <v>127</v>
      </c>
      <c r="BM678" s="22" t="s">
        <v>697</v>
      </c>
    </row>
    <row r="679" spans="2:65" s="1" customFormat="1" ht="27">
      <c r="B679" s="39"/>
      <c r="D679" s="180" t="s">
        <v>129</v>
      </c>
      <c r="F679" s="181" t="s">
        <v>698</v>
      </c>
      <c r="I679" s="182"/>
      <c r="L679" s="39"/>
      <c r="M679" s="183"/>
      <c r="N679" s="40"/>
      <c r="O679" s="40"/>
      <c r="P679" s="40"/>
      <c r="Q679" s="40"/>
      <c r="R679" s="40"/>
      <c r="S679" s="40"/>
      <c r="T679" s="68"/>
      <c r="AT679" s="22" t="s">
        <v>129</v>
      </c>
      <c r="AU679" s="22" t="s">
        <v>81</v>
      </c>
    </row>
    <row r="680" spans="2:65" s="11" customFormat="1">
      <c r="B680" s="185"/>
      <c r="D680" s="180" t="s">
        <v>133</v>
      </c>
      <c r="E680" s="186" t="s">
        <v>5</v>
      </c>
      <c r="F680" s="187" t="s">
        <v>168</v>
      </c>
      <c r="H680" s="188">
        <v>9.84</v>
      </c>
      <c r="I680" s="189"/>
      <c r="L680" s="185"/>
      <c r="M680" s="190"/>
      <c r="N680" s="191"/>
      <c r="O680" s="191"/>
      <c r="P680" s="191"/>
      <c r="Q680" s="191"/>
      <c r="R680" s="191"/>
      <c r="S680" s="191"/>
      <c r="T680" s="192"/>
      <c r="AT680" s="186" t="s">
        <v>133</v>
      </c>
      <c r="AU680" s="186" t="s">
        <v>81</v>
      </c>
      <c r="AV680" s="11" t="s">
        <v>81</v>
      </c>
      <c r="AW680" s="11" t="s">
        <v>35</v>
      </c>
      <c r="AX680" s="11" t="s">
        <v>71</v>
      </c>
      <c r="AY680" s="186" t="s">
        <v>120</v>
      </c>
    </row>
    <row r="681" spans="2:65" s="12" customFormat="1">
      <c r="B681" s="193"/>
      <c r="D681" s="180" t="s">
        <v>133</v>
      </c>
      <c r="E681" s="194" t="s">
        <v>5</v>
      </c>
      <c r="F681" s="195" t="s">
        <v>135</v>
      </c>
      <c r="H681" s="196">
        <v>9.84</v>
      </c>
      <c r="I681" s="197"/>
      <c r="L681" s="193"/>
      <c r="M681" s="198"/>
      <c r="N681" s="199"/>
      <c r="O681" s="199"/>
      <c r="P681" s="199"/>
      <c r="Q681" s="199"/>
      <c r="R681" s="199"/>
      <c r="S681" s="199"/>
      <c r="T681" s="200"/>
      <c r="AT681" s="194" t="s">
        <v>133</v>
      </c>
      <c r="AU681" s="194" t="s">
        <v>81</v>
      </c>
      <c r="AV681" s="12" t="s">
        <v>127</v>
      </c>
      <c r="AW681" s="12" t="s">
        <v>35</v>
      </c>
      <c r="AX681" s="12" t="s">
        <v>79</v>
      </c>
      <c r="AY681" s="194" t="s">
        <v>120</v>
      </c>
    </row>
    <row r="682" spans="2:65" s="1" customFormat="1" ht="25.5" customHeight="1">
      <c r="B682" s="167"/>
      <c r="C682" s="168" t="s">
        <v>699</v>
      </c>
      <c r="D682" s="168" t="s">
        <v>122</v>
      </c>
      <c r="E682" s="169" t="s">
        <v>700</v>
      </c>
      <c r="F682" s="170" t="s">
        <v>701</v>
      </c>
      <c r="G682" s="171" t="s">
        <v>153</v>
      </c>
      <c r="H682" s="172">
        <v>180.36</v>
      </c>
      <c r="I682" s="173"/>
      <c r="J682" s="174">
        <f>ROUND(I682*H682,2)</f>
        <v>0</v>
      </c>
      <c r="K682" s="170" t="s">
        <v>126</v>
      </c>
      <c r="L682" s="39"/>
      <c r="M682" s="175" t="s">
        <v>5</v>
      </c>
      <c r="N682" s="176" t="s">
        <v>42</v>
      </c>
      <c r="O682" s="40"/>
      <c r="P682" s="177">
        <f>O682*H682</f>
        <v>0</v>
      </c>
      <c r="Q682" s="177">
        <v>0.10503</v>
      </c>
      <c r="R682" s="177">
        <f>Q682*H682</f>
        <v>18.943210800000003</v>
      </c>
      <c r="S682" s="177">
        <v>0</v>
      </c>
      <c r="T682" s="178">
        <f>S682*H682</f>
        <v>0</v>
      </c>
      <c r="AR682" s="22" t="s">
        <v>127</v>
      </c>
      <c r="AT682" s="22" t="s">
        <v>122</v>
      </c>
      <c r="AU682" s="22" t="s">
        <v>81</v>
      </c>
      <c r="AY682" s="22" t="s">
        <v>120</v>
      </c>
      <c r="BE682" s="179">
        <f>IF(N682="základní",J682,0)</f>
        <v>0</v>
      </c>
      <c r="BF682" s="179">
        <f>IF(N682="snížená",J682,0)</f>
        <v>0</v>
      </c>
      <c r="BG682" s="179">
        <f>IF(N682="zákl. přenesená",J682,0)</f>
        <v>0</v>
      </c>
      <c r="BH682" s="179">
        <f>IF(N682="sníž. přenesená",J682,0)</f>
        <v>0</v>
      </c>
      <c r="BI682" s="179">
        <f>IF(N682="nulová",J682,0)</f>
        <v>0</v>
      </c>
      <c r="BJ682" s="22" t="s">
        <v>79</v>
      </c>
      <c r="BK682" s="179">
        <f>ROUND(I682*H682,2)</f>
        <v>0</v>
      </c>
      <c r="BL682" s="22" t="s">
        <v>127</v>
      </c>
      <c r="BM682" s="22" t="s">
        <v>702</v>
      </c>
    </row>
    <row r="683" spans="2:65" s="1" customFormat="1" ht="40.5">
      <c r="B683" s="39"/>
      <c r="D683" s="180" t="s">
        <v>129</v>
      </c>
      <c r="F683" s="181" t="s">
        <v>703</v>
      </c>
      <c r="I683" s="182"/>
      <c r="L683" s="39"/>
      <c r="M683" s="183"/>
      <c r="N683" s="40"/>
      <c r="O683" s="40"/>
      <c r="P683" s="40"/>
      <c r="Q683" s="40"/>
      <c r="R683" s="40"/>
      <c r="S683" s="40"/>
      <c r="T683" s="68"/>
      <c r="AT683" s="22" t="s">
        <v>129</v>
      </c>
      <c r="AU683" s="22" t="s">
        <v>81</v>
      </c>
    </row>
    <row r="684" spans="2:65" s="11" customFormat="1">
      <c r="B684" s="185"/>
      <c r="D684" s="180" t="s">
        <v>133</v>
      </c>
      <c r="E684" s="186" t="s">
        <v>5</v>
      </c>
      <c r="F684" s="187" t="s">
        <v>174</v>
      </c>
      <c r="H684" s="188">
        <v>180.36</v>
      </c>
      <c r="I684" s="189"/>
      <c r="L684" s="185"/>
      <c r="M684" s="190"/>
      <c r="N684" s="191"/>
      <c r="O684" s="191"/>
      <c r="P684" s="191"/>
      <c r="Q684" s="191"/>
      <c r="R684" s="191"/>
      <c r="S684" s="191"/>
      <c r="T684" s="192"/>
      <c r="AT684" s="186" t="s">
        <v>133</v>
      </c>
      <c r="AU684" s="186" t="s">
        <v>81</v>
      </c>
      <c r="AV684" s="11" t="s">
        <v>81</v>
      </c>
      <c r="AW684" s="11" t="s">
        <v>35</v>
      </c>
      <c r="AX684" s="11" t="s">
        <v>71</v>
      </c>
      <c r="AY684" s="186" t="s">
        <v>120</v>
      </c>
    </row>
    <row r="685" spans="2:65" s="12" customFormat="1">
      <c r="B685" s="193"/>
      <c r="D685" s="180" t="s">
        <v>133</v>
      </c>
      <c r="E685" s="194" t="s">
        <v>5</v>
      </c>
      <c r="F685" s="195" t="s">
        <v>135</v>
      </c>
      <c r="H685" s="196">
        <v>180.36</v>
      </c>
      <c r="I685" s="197"/>
      <c r="L685" s="193"/>
      <c r="M685" s="198"/>
      <c r="N685" s="199"/>
      <c r="O685" s="199"/>
      <c r="P685" s="199"/>
      <c r="Q685" s="199"/>
      <c r="R685" s="199"/>
      <c r="S685" s="199"/>
      <c r="T685" s="200"/>
      <c r="AT685" s="194" t="s">
        <v>133</v>
      </c>
      <c r="AU685" s="194" t="s">
        <v>81</v>
      </c>
      <c r="AV685" s="12" t="s">
        <v>127</v>
      </c>
      <c r="AW685" s="12" t="s">
        <v>35</v>
      </c>
      <c r="AX685" s="12" t="s">
        <v>79</v>
      </c>
      <c r="AY685" s="194" t="s">
        <v>120</v>
      </c>
    </row>
    <row r="686" spans="2:65" s="1" customFormat="1" ht="25.5" customHeight="1">
      <c r="B686" s="167"/>
      <c r="C686" s="168" t="s">
        <v>704</v>
      </c>
      <c r="D686" s="168" t="s">
        <v>122</v>
      </c>
      <c r="E686" s="169" t="s">
        <v>705</v>
      </c>
      <c r="F686" s="170" t="s">
        <v>706</v>
      </c>
      <c r="G686" s="171" t="s">
        <v>153</v>
      </c>
      <c r="H686" s="172">
        <v>7.08</v>
      </c>
      <c r="I686" s="173"/>
      <c r="J686" s="174">
        <f>ROUND(I686*H686,2)</f>
        <v>0</v>
      </c>
      <c r="K686" s="170" t="s">
        <v>126</v>
      </c>
      <c r="L686" s="39"/>
      <c r="M686" s="175" t="s">
        <v>5</v>
      </c>
      <c r="N686" s="176" t="s">
        <v>42</v>
      </c>
      <c r="O686" s="40"/>
      <c r="P686" s="177">
        <f>O686*H686</f>
        <v>0</v>
      </c>
      <c r="Q686" s="177">
        <v>0.10100000000000001</v>
      </c>
      <c r="R686" s="177">
        <f>Q686*H686</f>
        <v>0.71508000000000005</v>
      </c>
      <c r="S686" s="177">
        <v>0</v>
      </c>
      <c r="T686" s="178">
        <f>S686*H686</f>
        <v>0</v>
      </c>
      <c r="AR686" s="22" t="s">
        <v>127</v>
      </c>
      <c r="AT686" s="22" t="s">
        <v>122</v>
      </c>
      <c r="AU686" s="22" t="s">
        <v>81</v>
      </c>
      <c r="AY686" s="22" t="s">
        <v>120</v>
      </c>
      <c r="BE686" s="179">
        <f>IF(N686="základní",J686,0)</f>
        <v>0</v>
      </c>
      <c r="BF686" s="179">
        <f>IF(N686="snížená",J686,0)</f>
        <v>0</v>
      </c>
      <c r="BG686" s="179">
        <f>IF(N686="zákl. přenesená",J686,0)</f>
        <v>0</v>
      </c>
      <c r="BH686" s="179">
        <f>IF(N686="sníž. přenesená",J686,0)</f>
        <v>0</v>
      </c>
      <c r="BI686" s="179">
        <f>IF(N686="nulová",J686,0)</f>
        <v>0</v>
      </c>
      <c r="BJ686" s="22" t="s">
        <v>79</v>
      </c>
      <c r="BK686" s="179">
        <f>ROUND(I686*H686,2)</f>
        <v>0</v>
      </c>
      <c r="BL686" s="22" t="s">
        <v>127</v>
      </c>
      <c r="BM686" s="22" t="s">
        <v>707</v>
      </c>
    </row>
    <row r="687" spans="2:65" s="1" customFormat="1" ht="40.5">
      <c r="B687" s="39"/>
      <c r="D687" s="180" t="s">
        <v>129</v>
      </c>
      <c r="F687" s="181" t="s">
        <v>708</v>
      </c>
      <c r="I687" s="182"/>
      <c r="L687" s="39"/>
      <c r="M687" s="183"/>
      <c r="N687" s="40"/>
      <c r="O687" s="40"/>
      <c r="P687" s="40"/>
      <c r="Q687" s="40"/>
      <c r="R687" s="40"/>
      <c r="S687" s="40"/>
      <c r="T687" s="68"/>
      <c r="AT687" s="22" t="s">
        <v>129</v>
      </c>
      <c r="AU687" s="22" t="s">
        <v>81</v>
      </c>
    </row>
    <row r="688" spans="2:65" s="11" customFormat="1">
      <c r="B688" s="185"/>
      <c r="D688" s="180" t="s">
        <v>133</v>
      </c>
      <c r="E688" s="186" t="s">
        <v>5</v>
      </c>
      <c r="F688" s="187" t="s">
        <v>156</v>
      </c>
      <c r="H688" s="188">
        <v>7.08</v>
      </c>
      <c r="I688" s="189"/>
      <c r="L688" s="185"/>
      <c r="M688" s="190"/>
      <c r="N688" s="191"/>
      <c r="O688" s="191"/>
      <c r="P688" s="191"/>
      <c r="Q688" s="191"/>
      <c r="R688" s="191"/>
      <c r="S688" s="191"/>
      <c r="T688" s="192"/>
      <c r="AT688" s="186" t="s">
        <v>133</v>
      </c>
      <c r="AU688" s="186" t="s">
        <v>81</v>
      </c>
      <c r="AV688" s="11" t="s">
        <v>81</v>
      </c>
      <c r="AW688" s="11" t="s">
        <v>35</v>
      </c>
      <c r="AX688" s="11" t="s">
        <v>71</v>
      </c>
      <c r="AY688" s="186" t="s">
        <v>120</v>
      </c>
    </row>
    <row r="689" spans="2:65" s="12" customFormat="1">
      <c r="B689" s="193"/>
      <c r="D689" s="180" t="s">
        <v>133</v>
      </c>
      <c r="E689" s="194" t="s">
        <v>5</v>
      </c>
      <c r="F689" s="195" t="s">
        <v>135</v>
      </c>
      <c r="H689" s="196">
        <v>7.08</v>
      </c>
      <c r="I689" s="197"/>
      <c r="L689" s="193"/>
      <c r="M689" s="198"/>
      <c r="N689" s="199"/>
      <c r="O689" s="199"/>
      <c r="P689" s="199"/>
      <c r="Q689" s="199"/>
      <c r="R689" s="199"/>
      <c r="S689" s="199"/>
      <c r="T689" s="200"/>
      <c r="AT689" s="194" t="s">
        <v>133</v>
      </c>
      <c r="AU689" s="194" t="s">
        <v>81</v>
      </c>
      <c r="AV689" s="12" t="s">
        <v>127</v>
      </c>
      <c r="AW689" s="12" t="s">
        <v>35</v>
      </c>
      <c r="AX689" s="12" t="s">
        <v>79</v>
      </c>
      <c r="AY689" s="194" t="s">
        <v>120</v>
      </c>
    </row>
    <row r="690" spans="2:65" s="1" customFormat="1" ht="16.5" customHeight="1">
      <c r="B690" s="167"/>
      <c r="C690" s="168" t="s">
        <v>709</v>
      </c>
      <c r="D690" s="168" t="s">
        <v>122</v>
      </c>
      <c r="E690" s="169" t="s">
        <v>710</v>
      </c>
      <c r="F690" s="170" t="s">
        <v>711</v>
      </c>
      <c r="G690" s="171" t="s">
        <v>153</v>
      </c>
      <c r="H690" s="172">
        <v>202.32</v>
      </c>
      <c r="I690" s="173"/>
      <c r="J690" s="174">
        <f>ROUND(I690*H690,2)</f>
        <v>0</v>
      </c>
      <c r="K690" s="170" t="s">
        <v>126</v>
      </c>
      <c r="L690" s="39"/>
      <c r="M690" s="175" t="s">
        <v>5</v>
      </c>
      <c r="N690" s="176" t="s">
        <v>42</v>
      </c>
      <c r="O690" s="40"/>
      <c r="P690" s="177">
        <f>O690*H690</f>
        <v>0</v>
      </c>
      <c r="Q690" s="177">
        <v>0.10353999999999999</v>
      </c>
      <c r="R690" s="177">
        <f>Q690*H690</f>
        <v>20.948212799999997</v>
      </c>
      <c r="S690" s="177">
        <v>0</v>
      </c>
      <c r="T690" s="178">
        <f>S690*H690</f>
        <v>0</v>
      </c>
      <c r="AR690" s="22" t="s">
        <v>127</v>
      </c>
      <c r="AT690" s="22" t="s">
        <v>122</v>
      </c>
      <c r="AU690" s="22" t="s">
        <v>81</v>
      </c>
      <c r="AY690" s="22" t="s">
        <v>120</v>
      </c>
      <c r="BE690" s="179">
        <f>IF(N690="základní",J690,0)</f>
        <v>0</v>
      </c>
      <c r="BF690" s="179">
        <f>IF(N690="snížená",J690,0)</f>
        <v>0</v>
      </c>
      <c r="BG690" s="179">
        <f>IF(N690="zákl. přenesená",J690,0)</f>
        <v>0</v>
      </c>
      <c r="BH690" s="179">
        <f>IF(N690="sníž. přenesená",J690,0)</f>
        <v>0</v>
      </c>
      <c r="BI690" s="179">
        <f>IF(N690="nulová",J690,0)</f>
        <v>0</v>
      </c>
      <c r="BJ690" s="22" t="s">
        <v>79</v>
      </c>
      <c r="BK690" s="179">
        <f>ROUND(I690*H690,2)</f>
        <v>0</v>
      </c>
      <c r="BL690" s="22" t="s">
        <v>127</v>
      </c>
      <c r="BM690" s="22" t="s">
        <v>712</v>
      </c>
    </row>
    <row r="691" spans="2:65" s="1" customFormat="1" ht="27">
      <c r="B691" s="39"/>
      <c r="D691" s="180" t="s">
        <v>129</v>
      </c>
      <c r="F691" s="181" t="s">
        <v>713</v>
      </c>
      <c r="I691" s="182"/>
      <c r="L691" s="39"/>
      <c r="M691" s="183"/>
      <c r="N691" s="40"/>
      <c r="O691" s="40"/>
      <c r="P691" s="40"/>
      <c r="Q691" s="40"/>
      <c r="R691" s="40"/>
      <c r="S691" s="40"/>
      <c r="T691" s="68"/>
      <c r="AT691" s="22" t="s">
        <v>129</v>
      </c>
      <c r="AU691" s="22" t="s">
        <v>81</v>
      </c>
    </row>
    <row r="692" spans="2:65" s="11" customFormat="1">
      <c r="B692" s="185"/>
      <c r="D692" s="180" t="s">
        <v>133</v>
      </c>
      <c r="E692" s="186" t="s">
        <v>5</v>
      </c>
      <c r="F692" s="187" t="s">
        <v>162</v>
      </c>
      <c r="H692" s="188">
        <v>5.04</v>
      </c>
      <c r="I692" s="189"/>
      <c r="L692" s="185"/>
      <c r="M692" s="190"/>
      <c r="N692" s="191"/>
      <c r="O692" s="191"/>
      <c r="P692" s="191"/>
      <c r="Q692" s="191"/>
      <c r="R692" s="191"/>
      <c r="S692" s="191"/>
      <c r="T692" s="192"/>
      <c r="AT692" s="186" t="s">
        <v>133</v>
      </c>
      <c r="AU692" s="186" t="s">
        <v>81</v>
      </c>
      <c r="AV692" s="11" t="s">
        <v>81</v>
      </c>
      <c r="AW692" s="11" t="s">
        <v>35</v>
      </c>
      <c r="AX692" s="11" t="s">
        <v>71</v>
      </c>
      <c r="AY692" s="186" t="s">
        <v>120</v>
      </c>
    </row>
    <row r="693" spans="2:65" s="11" customFormat="1">
      <c r="B693" s="185"/>
      <c r="D693" s="180" t="s">
        <v>133</v>
      </c>
      <c r="E693" s="186" t="s">
        <v>5</v>
      </c>
      <c r="F693" s="187" t="s">
        <v>168</v>
      </c>
      <c r="H693" s="188">
        <v>9.84</v>
      </c>
      <c r="I693" s="189"/>
      <c r="L693" s="185"/>
      <c r="M693" s="190"/>
      <c r="N693" s="191"/>
      <c r="O693" s="191"/>
      <c r="P693" s="191"/>
      <c r="Q693" s="191"/>
      <c r="R693" s="191"/>
      <c r="S693" s="191"/>
      <c r="T693" s="192"/>
      <c r="AT693" s="186" t="s">
        <v>133</v>
      </c>
      <c r="AU693" s="186" t="s">
        <v>81</v>
      </c>
      <c r="AV693" s="11" t="s">
        <v>81</v>
      </c>
      <c r="AW693" s="11" t="s">
        <v>35</v>
      </c>
      <c r="AX693" s="11" t="s">
        <v>71</v>
      </c>
      <c r="AY693" s="186" t="s">
        <v>120</v>
      </c>
    </row>
    <row r="694" spans="2:65" s="11" customFormat="1">
      <c r="B694" s="185"/>
      <c r="D694" s="180" t="s">
        <v>133</v>
      </c>
      <c r="E694" s="186" t="s">
        <v>5</v>
      </c>
      <c r="F694" s="187" t="s">
        <v>174</v>
      </c>
      <c r="H694" s="188">
        <v>180.36</v>
      </c>
      <c r="I694" s="189"/>
      <c r="L694" s="185"/>
      <c r="M694" s="190"/>
      <c r="N694" s="191"/>
      <c r="O694" s="191"/>
      <c r="P694" s="191"/>
      <c r="Q694" s="191"/>
      <c r="R694" s="191"/>
      <c r="S694" s="191"/>
      <c r="T694" s="192"/>
      <c r="AT694" s="186" t="s">
        <v>133</v>
      </c>
      <c r="AU694" s="186" t="s">
        <v>81</v>
      </c>
      <c r="AV694" s="11" t="s">
        <v>81</v>
      </c>
      <c r="AW694" s="11" t="s">
        <v>35</v>
      </c>
      <c r="AX694" s="11" t="s">
        <v>71</v>
      </c>
      <c r="AY694" s="186" t="s">
        <v>120</v>
      </c>
    </row>
    <row r="695" spans="2:65" s="11" customFormat="1">
      <c r="B695" s="185"/>
      <c r="D695" s="180" t="s">
        <v>133</v>
      </c>
      <c r="E695" s="186" t="s">
        <v>5</v>
      </c>
      <c r="F695" s="187" t="s">
        <v>156</v>
      </c>
      <c r="H695" s="188">
        <v>7.08</v>
      </c>
      <c r="I695" s="189"/>
      <c r="L695" s="185"/>
      <c r="M695" s="190"/>
      <c r="N695" s="191"/>
      <c r="O695" s="191"/>
      <c r="P695" s="191"/>
      <c r="Q695" s="191"/>
      <c r="R695" s="191"/>
      <c r="S695" s="191"/>
      <c r="T695" s="192"/>
      <c r="AT695" s="186" t="s">
        <v>133</v>
      </c>
      <c r="AU695" s="186" t="s">
        <v>81</v>
      </c>
      <c r="AV695" s="11" t="s">
        <v>81</v>
      </c>
      <c r="AW695" s="11" t="s">
        <v>35</v>
      </c>
      <c r="AX695" s="11" t="s">
        <v>71</v>
      </c>
      <c r="AY695" s="186" t="s">
        <v>120</v>
      </c>
    </row>
    <row r="696" spans="2:65" s="12" customFormat="1">
      <c r="B696" s="193"/>
      <c r="D696" s="180" t="s">
        <v>133</v>
      </c>
      <c r="E696" s="194" t="s">
        <v>5</v>
      </c>
      <c r="F696" s="195" t="s">
        <v>135</v>
      </c>
      <c r="H696" s="196">
        <v>202.32</v>
      </c>
      <c r="I696" s="197"/>
      <c r="L696" s="193"/>
      <c r="M696" s="198"/>
      <c r="N696" s="199"/>
      <c r="O696" s="199"/>
      <c r="P696" s="199"/>
      <c r="Q696" s="199"/>
      <c r="R696" s="199"/>
      <c r="S696" s="199"/>
      <c r="T696" s="200"/>
      <c r="AT696" s="194" t="s">
        <v>133</v>
      </c>
      <c r="AU696" s="194" t="s">
        <v>81</v>
      </c>
      <c r="AV696" s="12" t="s">
        <v>127</v>
      </c>
      <c r="AW696" s="12" t="s">
        <v>35</v>
      </c>
      <c r="AX696" s="12" t="s">
        <v>79</v>
      </c>
      <c r="AY696" s="194" t="s">
        <v>120</v>
      </c>
    </row>
    <row r="697" spans="2:65" s="10" customFormat="1" ht="29.85" customHeight="1">
      <c r="B697" s="154"/>
      <c r="D697" s="155" t="s">
        <v>70</v>
      </c>
      <c r="E697" s="165" t="s">
        <v>169</v>
      </c>
      <c r="F697" s="165" t="s">
        <v>714</v>
      </c>
      <c r="I697" s="157"/>
      <c r="J697" s="166">
        <f>BK697</f>
        <v>0</v>
      </c>
      <c r="L697" s="154"/>
      <c r="M697" s="159"/>
      <c r="N697" s="160"/>
      <c r="O697" s="160"/>
      <c r="P697" s="161">
        <f>SUM(P698:P1226)</f>
        <v>0</v>
      </c>
      <c r="Q697" s="160"/>
      <c r="R697" s="161">
        <f>SUM(R698:R1226)</f>
        <v>154.63844074000002</v>
      </c>
      <c r="S697" s="160"/>
      <c r="T697" s="162">
        <f>SUM(T698:T1226)</f>
        <v>0.42104000000000003</v>
      </c>
      <c r="AR697" s="155" t="s">
        <v>79</v>
      </c>
      <c r="AT697" s="163" t="s">
        <v>70</v>
      </c>
      <c r="AU697" s="163" t="s">
        <v>79</v>
      </c>
      <c r="AY697" s="155" t="s">
        <v>120</v>
      </c>
      <c r="BK697" s="164">
        <f>SUM(BK698:BK1226)</f>
        <v>0</v>
      </c>
    </row>
    <row r="698" spans="2:65" s="1" customFormat="1" ht="25.5" customHeight="1">
      <c r="B698" s="167"/>
      <c r="C698" s="168" t="s">
        <v>715</v>
      </c>
      <c r="D698" s="168" t="s">
        <v>122</v>
      </c>
      <c r="E698" s="169" t="s">
        <v>716</v>
      </c>
      <c r="F698" s="170" t="s">
        <v>717</v>
      </c>
      <c r="G698" s="171" t="s">
        <v>210</v>
      </c>
      <c r="H698" s="172">
        <v>62.5</v>
      </c>
      <c r="I698" s="173"/>
      <c r="J698" s="174">
        <f>ROUND(I698*H698,2)</f>
        <v>0</v>
      </c>
      <c r="K698" s="170" t="s">
        <v>126</v>
      </c>
      <c r="L698" s="39"/>
      <c r="M698" s="175" t="s">
        <v>5</v>
      </c>
      <c r="N698" s="176" t="s">
        <v>42</v>
      </c>
      <c r="O698" s="40"/>
      <c r="P698" s="177">
        <f>O698*H698</f>
        <v>0</v>
      </c>
      <c r="Q698" s="177">
        <v>2.0000000000000002E-5</v>
      </c>
      <c r="R698" s="177">
        <f>Q698*H698</f>
        <v>1.25E-3</v>
      </c>
      <c r="S698" s="177">
        <v>0</v>
      </c>
      <c r="T698" s="178">
        <f>S698*H698</f>
        <v>0</v>
      </c>
      <c r="AR698" s="22" t="s">
        <v>127</v>
      </c>
      <c r="AT698" s="22" t="s">
        <v>122</v>
      </c>
      <c r="AU698" s="22" t="s">
        <v>81</v>
      </c>
      <c r="AY698" s="22" t="s">
        <v>120</v>
      </c>
      <c r="BE698" s="179">
        <f>IF(N698="základní",J698,0)</f>
        <v>0</v>
      </c>
      <c r="BF698" s="179">
        <f>IF(N698="snížená",J698,0)</f>
        <v>0</v>
      </c>
      <c r="BG698" s="179">
        <f>IF(N698="zákl. přenesená",J698,0)</f>
        <v>0</v>
      </c>
      <c r="BH698" s="179">
        <f>IF(N698="sníž. přenesená",J698,0)</f>
        <v>0</v>
      </c>
      <c r="BI698" s="179">
        <f>IF(N698="nulová",J698,0)</f>
        <v>0</v>
      </c>
      <c r="BJ698" s="22" t="s">
        <v>79</v>
      </c>
      <c r="BK698" s="179">
        <f>ROUND(I698*H698,2)</f>
        <v>0</v>
      </c>
      <c r="BL698" s="22" t="s">
        <v>127</v>
      </c>
      <c r="BM698" s="22" t="s">
        <v>718</v>
      </c>
    </row>
    <row r="699" spans="2:65" s="1" customFormat="1" ht="27">
      <c r="B699" s="39"/>
      <c r="D699" s="180" t="s">
        <v>129</v>
      </c>
      <c r="F699" s="181" t="s">
        <v>719</v>
      </c>
      <c r="I699" s="182"/>
      <c r="L699" s="39"/>
      <c r="M699" s="183"/>
      <c r="N699" s="40"/>
      <c r="O699" s="40"/>
      <c r="P699" s="40"/>
      <c r="Q699" s="40"/>
      <c r="R699" s="40"/>
      <c r="S699" s="40"/>
      <c r="T699" s="68"/>
      <c r="AT699" s="22" t="s">
        <v>129</v>
      </c>
      <c r="AU699" s="22" t="s">
        <v>81</v>
      </c>
    </row>
    <row r="700" spans="2:65" s="1" customFormat="1" ht="27">
      <c r="B700" s="39"/>
      <c r="D700" s="180" t="s">
        <v>131</v>
      </c>
      <c r="F700" s="184" t="s">
        <v>720</v>
      </c>
      <c r="I700" s="182"/>
      <c r="L700" s="39"/>
      <c r="M700" s="183"/>
      <c r="N700" s="40"/>
      <c r="O700" s="40"/>
      <c r="P700" s="40"/>
      <c r="Q700" s="40"/>
      <c r="R700" s="40"/>
      <c r="S700" s="40"/>
      <c r="T700" s="68"/>
      <c r="AT700" s="22" t="s">
        <v>131</v>
      </c>
      <c r="AU700" s="22" t="s">
        <v>81</v>
      </c>
    </row>
    <row r="701" spans="2:65" s="11" customFormat="1">
      <c r="B701" s="185"/>
      <c r="D701" s="180" t="s">
        <v>133</v>
      </c>
      <c r="E701" s="186" t="s">
        <v>5</v>
      </c>
      <c r="F701" s="187" t="s">
        <v>721</v>
      </c>
      <c r="H701" s="188">
        <v>62.5</v>
      </c>
      <c r="I701" s="189"/>
      <c r="L701" s="185"/>
      <c r="M701" s="190"/>
      <c r="N701" s="191"/>
      <c r="O701" s="191"/>
      <c r="P701" s="191"/>
      <c r="Q701" s="191"/>
      <c r="R701" s="191"/>
      <c r="S701" s="191"/>
      <c r="T701" s="192"/>
      <c r="AT701" s="186" t="s">
        <v>133</v>
      </c>
      <c r="AU701" s="186" t="s">
        <v>81</v>
      </c>
      <c r="AV701" s="11" t="s">
        <v>81</v>
      </c>
      <c r="AW701" s="11" t="s">
        <v>35</v>
      </c>
      <c r="AX701" s="11" t="s">
        <v>71</v>
      </c>
      <c r="AY701" s="186" t="s">
        <v>120</v>
      </c>
    </row>
    <row r="702" spans="2:65" s="12" customFormat="1">
      <c r="B702" s="193"/>
      <c r="D702" s="180" t="s">
        <v>133</v>
      </c>
      <c r="E702" s="194" t="s">
        <v>5</v>
      </c>
      <c r="F702" s="195" t="s">
        <v>135</v>
      </c>
      <c r="H702" s="196">
        <v>62.5</v>
      </c>
      <c r="I702" s="197"/>
      <c r="L702" s="193"/>
      <c r="M702" s="198"/>
      <c r="N702" s="199"/>
      <c r="O702" s="199"/>
      <c r="P702" s="199"/>
      <c r="Q702" s="199"/>
      <c r="R702" s="199"/>
      <c r="S702" s="199"/>
      <c r="T702" s="200"/>
      <c r="AT702" s="194" t="s">
        <v>133</v>
      </c>
      <c r="AU702" s="194" t="s">
        <v>81</v>
      </c>
      <c r="AV702" s="12" t="s">
        <v>127</v>
      </c>
      <c r="AW702" s="12" t="s">
        <v>35</v>
      </c>
      <c r="AX702" s="12" t="s">
        <v>79</v>
      </c>
      <c r="AY702" s="194" t="s">
        <v>120</v>
      </c>
    </row>
    <row r="703" spans="2:65" s="1" customFormat="1" ht="25.5" customHeight="1">
      <c r="B703" s="167"/>
      <c r="C703" s="201" t="s">
        <v>722</v>
      </c>
      <c r="D703" s="201" t="s">
        <v>332</v>
      </c>
      <c r="E703" s="202" t="s">
        <v>723</v>
      </c>
      <c r="F703" s="203" t="s">
        <v>724</v>
      </c>
      <c r="G703" s="204" t="s">
        <v>125</v>
      </c>
      <c r="H703" s="205">
        <v>25</v>
      </c>
      <c r="I703" s="206"/>
      <c r="J703" s="207">
        <f>ROUND(I703*H703,2)</f>
        <v>0</v>
      </c>
      <c r="K703" s="203" t="s">
        <v>126</v>
      </c>
      <c r="L703" s="208"/>
      <c r="M703" s="209" t="s">
        <v>5</v>
      </c>
      <c r="N703" s="210" t="s">
        <v>42</v>
      </c>
      <c r="O703" s="40"/>
      <c r="P703" s="177">
        <f>O703*H703</f>
        <v>0</v>
      </c>
      <c r="Q703" s="177">
        <v>3.46</v>
      </c>
      <c r="R703" s="177">
        <f>Q703*H703</f>
        <v>86.5</v>
      </c>
      <c r="S703" s="177">
        <v>0</v>
      </c>
      <c r="T703" s="178">
        <f>S703*H703</f>
        <v>0</v>
      </c>
      <c r="AR703" s="22" t="s">
        <v>169</v>
      </c>
      <c r="AT703" s="22" t="s">
        <v>332</v>
      </c>
      <c r="AU703" s="22" t="s">
        <v>81</v>
      </c>
      <c r="AY703" s="22" t="s">
        <v>120</v>
      </c>
      <c r="BE703" s="179">
        <f>IF(N703="základní",J703,0)</f>
        <v>0</v>
      </c>
      <c r="BF703" s="179">
        <f>IF(N703="snížená",J703,0)</f>
        <v>0</v>
      </c>
      <c r="BG703" s="179">
        <f>IF(N703="zákl. přenesená",J703,0)</f>
        <v>0</v>
      </c>
      <c r="BH703" s="179">
        <f>IF(N703="sníž. přenesená",J703,0)</f>
        <v>0</v>
      </c>
      <c r="BI703" s="179">
        <f>IF(N703="nulová",J703,0)</f>
        <v>0</v>
      </c>
      <c r="BJ703" s="22" t="s">
        <v>79</v>
      </c>
      <c r="BK703" s="179">
        <f>ROUND(I703*H703,2)</f>
        <v>0</v>
      </c>
      <c r="BL703" s="22" t="s">
        <v>127</v>
      </c>
      <c r="BM703" s="22" t="s">
        <v>725</v>
      </c>
    </row>
    <row r="704" spans="2:65" s="1" customFormat="1">
      <c r="B704" s="39"/>
      <c r="D704" s="180" t="s">
        <v>129</v>
      </c>
      <c r="F704" s="181" t="s">
        <v>726</v>
      </c>
      <c r="I704" s="182"/>
      <c r="L704" s="39"/>
      <c r="M704" s="183"/>
      <c r="N704" s="40"/>
      <c r="O704" s="40"/>
      <c r="P704" s="40"/>
      <c r="Q704" s="40"/>
      <c r="R704" s="40"/>
      <c r="S704" s="40"/>
      <c r="T704" s="68"/>
      <c r="AT704" s="22" t="s">
        <v>129</v>
      </c>
      <c r="AU704" s="22" t="s">
        <v>81</v>
      </c>
    </row>
    <row r="705" spans="2:65" s="11" customFormat="1">
      <c r="B705" s="185"/>
      <c r="D705" s="180" t="s">
        <v>133</v>
      </c>
      <c r="E705" s="186" t="s">
        <v>5</v>
      </c>
      <c r="F705" s="187" t="s">
        <v>727</v>
      </c>
      <c r="H705" s="188">
        <v>25</v>
      </c>
      <c r="I705" s="189"/>
      <c r="L705" s="185"/>
      <c r="M705" s="190"/>
      <c r="N705" s="191"/>
      <c r="O705" s="191"/>
      <c r="P705" s="191"/>
      <c r="Q705" s="191"/>
      <c r="R705" s="191"/>
      <c r="S705" s="191"/>
      <c r="T705" s="192"/>
      <c r="AT705" s="186" t="s">
        <v>133</v>
      </c>
      <c r="AU705" s="186" t="s">
        <v>81</v>
      </c>
      <c r="AV705" s="11" t="s">
        <v>81</v>
      </c>
      <c r="AW705" s="11" t="s">
        <v>35</v>
      </c>
      <c r="AX705" s="11" t="s">
        <v>71</v>
      </c>
      <c r="AY705" s="186" t="s">
        <v>120</v>
      </c>
    </row>
    <row r="706" spans="2:65" s="12" customFormat="1">
      <c r="B706" s="193"/>
      <c r="D706" s="180" t="s">
        <v>133</v>
      </c>
      <c r="E706" s="194" t="s">
        <v>5</v>
      </c>
      <c r="F706" s="195" t="s">
        <v>135</v>
      </c>
      <c r="H706" s="196">
        <v>25</v>
      </c>
      <c r="I706" s="197"/>
      <c r="L706" s="193"/>
      <c r="M706" s="198"/>
      <c r="N706" s="199"/>
      <c r="O706" s="199"/>
      <c r="P706" s="199"/>
      <c r="Q706" s="199"/>
      <c r="R706" s="199"/>
      <c r="S706" s="199"/>
      <c r="T706" s="200"/>
      <c r="AT706" s="194" t="s">
        <v>133</v>
      </c>
      <c r="AU706" s="194" t="s">
        <v>81</v>
      </c>
      <c r="AV706" s="12" t="s">
        <v>127</v>
      </c>
      <c r="AW706" s="12" t="s">
        <v>35</v>
      </c>
      <c r="AX706" s="12" t="s">
        <v>79</v>
      </c>
      <c r="AY706" s="194" t="s">
        <v>120</v>
      </c>
    </row>
    <row r="707" spans="2:65" s="1" customFormat="1" ht="16.5" customHeight="1">
      <c r="B707" s="167"/>
      <c r="C707" s="168" t="s">
        <v>728</v>
      </c>
      <c r="D707" s="168" t="s">
        <v>122</v>
      </c>
      <c r="E707" s="169" t="s">
        <v>729</v>
      </c>
      <c r="F707" s="170" t="s">
        <v>730</v>
      </c>
      <c r="G707" s="171" t="s">
        <v>125</v>
      </c>
      <c r="H707" s="172">
        <v>1</v>
      </c>
      <c r="I707" s="173"/>
      <c r="J707" s="174">
        <f>ROUND(I707*H707,2)</f>
        <v>0</v>
      </c>
      <c r="K707" s="170" t="s">
        <v>126</v>
      </c>
      <c r="L707" s="39"/>
      <c r="M707" s="175" t="s">
        <v>5</v>
      </c>
      <c r="N707" s="176" t="s">
        <v>42</v>
      </c>
      <c r="O707" s="40"/>
      <c r="P707" s="177">
        <f>O707*H707</f>
        <v>0</v>
      </c>
      <c r="Q707" s="177">
        <v>6.8640000000000007E-2</v>
      </c>
      <c r="R707" s="177">
        <f>Q707*H707</f>
        <v>6.8640000000000007E-2</v>
      </c>
      <c r="S707" s="177">
        <v>0</v>
      </c>
      <c r="T707" s="178">
        <f>S707*H707</f>
        <v>0</v>
      </c>
      <c r="AR707" s="22" t="s">
        <v>127</v>
      </c>
      <c r="AT707" s="22" t="s">
        <v>122</v>
      </c>
      <c r="AU707" s="22" t="s">
        <v>81</v>
      </c>
      <c r="AY707" s="22" t="s">
        <v>120</v>
      </c>
      <c r="BE707" s="179">
        <f>IF(N707="základní",J707,0)</f>
        <v>0</v>
      </c>
      <c r="BF707" s="179">
        <f>IF(N707="snížená",J707,0)</f>
        <v>0</v>
      </c>
      <c r="BG707" s="179">
        <f>IF(N707="zákl. přenesená",J707,0)</f>
        <v>0</v>
      </c>
      <c r="BH707" s="179">
        <f>IF(N707="sníž. přenesená",J707,0)</f>
        <v>0</v>
      </c>
      <c r="BI707" s="179">
        <f>IF(N707="nulová",J707,0)</f>
        <v>0</v>
      </c>
      <c r="BJ707" s="22" t="s">
        <v>79</v>
      </c>
      <c r="BK707" s="179">
        <f>ROUND(I707*H707,2)</f>
        <v>0</v>
      </c>
      <c r="BL707" s="22" t="s">
        <v>127</v>
      </c>
      <c r="BM707" s="22" t="s">
        <v>731</v>
      </c>
    </row>
    <row r="708" spans="2:65" s="1" customFormat="1" ht="27">
      <c r="B708" s="39"/>
      <c r="D708" s="180" t="s">
        <v>129</v>
      </c>
      <c r="F708" s="181" t="s">
        <v>732</v>
      </c>
      <c r="I708" s="182"/>
      <c r="L708" s="39"/>
      <c r="M708" s="183"/>
      <c r="N708" s="40"/>
      <c r="O708" s="40"/>
      <c r="P708" s="40"/>
      <c r="Q708" s="40"/>
      <c r="R708" s="40"/>
      <c r="S708" s="40"/>
      <c r="T708" s="68"/>
      <c r="AT708" s="22" t="s">
        <v>129</v>
      </c>
      <c r="AU708" s="22" t="s">
        <v>81</v>
      </c>
    </row>
    <row r="709" spans="2:65" s="11" customFormat="1">
      <c r="B709" s="185"/>
      <c r="D709" s="180" t="s">
        <v>133</v>
      </c>
      <c r="E709" s="186" t="s">
        <v>5</v>
      </c>
      <c r="F709" s="187" t="s">
        <v>79</v>
      </c>
      <c r="H709" s="188">
        <v>1</v>
      </c>
      <c r="I709" s="189"/>
      <c r="L709" s="185"/>
      <c r="M709" s="190"/>
      <c r="N709" s="191"/>
      <c r="O709" s="191"/>
      <c r="P709" s="191"/>
      <c r="Q709" s="191"/>
      <c r="R709" s="191"/>
      <c r="S709" s="191"/>
      <c r="T709" s="192"/>
      <c r="AT709" s="186" t="s">
        <v>133</v>
      </c>
      <c r="AU709" s="186" t="s">
        <v>81</v>
      </c>
      <c r="AV709" s="11" t="s">
        <v>81</v>
      </c>
      <c r="AW709" s="11" t="s">
        <v>35</v>
      </c>
      <c r="AX709" s="11" t="s">
        <v>71</v>
      </c>
      <c r="AY709" s="186" t="s">
        <v>120</v>
      </c>
    </row>
    <row r="710" spans="2:65" s="12" customFormat="1">
      <c r="B710" s="193"/>
      <c r="D710" s="180" t="s">
        <v>133</v>
      </c>
      <c r="E710" s="194" t="s">
        <v>5</v>
      </c>
      <c r="F710" s="195" t="s">
        <v>135</v>
      </c>
      <c r="H710" s="196">
        <v>1</v>
      </c>
      <c r="I710" s="197"/>
      <c r="L710" s="193"/>
      <c r="M710" s="198"/>
      <c r="N710" s="199"/>
      <c r="O710" s="199"/>
      <c r="P710" s="199"/>
      <c r="Q710" s="199"/>
      <c r="R710" s="199"/>
      <c r="S710" s="199"/>
      <c r="T710" s="200"/>
      <c r="AT710" s="194" t="s">
        <v>133</v>
      </c>
      <c r="AU710" s="194" t="s">
        <v>81</v>
      </c>
      <c r="AV710" s="12" t="s">
        <v>127</v>
      </c>
      <c r="AW710" s="12" t="s">
        <v>35</v>
      </c>
      <c r="AX710" s="12" t="s">
        <v>79</v>
      </c>
      <c r="AY710" s="194" t="s">
        <v>120</v>
      </c>
    </row>
    <row r="711" spans="2:65" s="1" customFormat="1" ht="25.5" customHeight="1">
      <c r="B711" s="167"/>
      <c r="C711" s="168" t="s">
        <v>733</v>
      </c>
      <c r="D711" s="168" t="s">
        <v>122</v>
      </c>
      <c r="E711" s="169" t="s">
        <v>734</v>
      </c>
      <c r="F711" s="170" t="s">
        <v>735</v>
      </c>
      <c r="G711" s="171" t="s">
        <v>210</v>
      </c>
      <c r="H711" s="172">
        <v>6.5</v>
      </c>
      <c r="I711" s="173"/>
      <c r="J711" s="174">
        <f>ROUND(I711*H711,2)</f>
        <v>0</v>
      </c>
      <c r="K711" s="170" t="s">
        <v>126</v>
      </c>
      <c r="L711" s="39"/>
      <c r="M711" s="175" t="s">
        <v>5</v>
      </c>
      <c r="N711" s="176" t="s">
        <v>42</v>
      </c>
      <c r="O711" s="40"/>
      <c r="P711" s="177">
        <f>O711*H711</f>
        <v>0</v>
      </c>
      <c r="Q711" s="177">
        <v>1.0000000000000001E-5</v>
      </c>
      <c r="R711" s="177">
        <f>Q711*H711</f>
        <v>6.5000000000000008E-5</v>
      </c>
      <c r="S711" s="177">
        <v>0</v>
      </c>
      <c r="T711" s="178">
        <f>S711*H711</f>
        <v>0</v>
      </c>
      <c r="AR711" s="22" t="s">
        <v>127</v>
      </c>
      <c r="AT711" s="22" t="s">
        <v>122</v>
      </c>
      <c r="AU711" s="22" t="s">
        <v>81</v>
      </c>
      <c r="AY711" s="22" t="s">
        <v>120</v>
      </c>
      <c r="BE711" s="179">
        <f>IF(N711="základní",J711,0)</f>
        <v>0</v>
      </c>
      <c r="BF711" s="179">
        <f>IF(N711="snížená",J711,0)</f>
        <v>0</v>
      </c>
      <c r="BG711" s="179">
        <f>IF(N711="zákl. přenesená",J711,0)</f>
        <v>0</v>
      </c>
      <c r="BH711" s="179">
        <f>IF(N711="sníž. přenesená",J711,0)</f>
        <v>0</v>
      </c>
      <c r="BI711" s="179">
        <f>IF(N711="nulová",J711,0)</f>
        <v>0</v>
      </c>
      <c r="BJ711" s="22" t="s">
        <v>79</v>
      </c>
      <c r="BK711" s="179">
        <f>ROUND(I711*H711,2)</f>
        <v>0</v>
      </c>
      <c r="BL711" s="22" t="s">
        <v>127</v>
      </c>
      <c r="BM711" s="22" t="s">
        <v>736</v>
      </c>
    </row>
    <row r="712" spans="2:65" s="1" customFormat="1" ht="27">
      <c r="B712" s="39"/>
      <c r="D712" s="180" t="s">
        <v>129</v>
      </c>
      <c r="F712" s="181" t="s">
        <v>737</v>
      </c>
      <c r="I712" s="182"/>
      <c r="L712" s="39"/>
      <c r="M712" s="183"/>
      <c r="N712" s="40"/>
      <c r="O712" s="40"/>
      <c r="P712" s="40"/>
      <c r="Q712" s="40"/>
      <c r="R712" s="40"/>
      <c r="S712" s="40"/>
      <c r="T712" s="68"/>
      <c r="AT712" s="22" t="s">
        <v>129</v>
      </c>
      <c r="AU712" s="22" t="s">
        <v>81</v>
      </c>
    </row>
    <row r="713" spans="2:65" s="11" customFormat="1">
      <c r="B713" s="185"/>
      <c r="D713" s="180" t="s">
        <v>133</v>
      </c>
      <c r="E713" s="186" t="s">
        <v>5</v>
      </c>
      <c r="F713" s="187" t="s">
        <v>738</v>
      </c>
      <c r="H713" s="188">
        <v>6.5</v>
      </c>
      <c r="I713" s="189"/>
      <c r="L713" s="185"/>
      <c r="M713" s="190"/>
      <c r="N713" s="191"/>
      <c r="O713" s="191"/>
      <c r="P713" s="191"/>
      <c r="Q713" s="191"/>
      <c r="R713" s="191"/>
      <c r="S713" s="191"/>
      <c r="T713" s="192"/>
      <c r="AT713" s="186" t="s">
        <v>133</v>
      </c>
      <c r="AU713" s="186" t="s">
        <v>81</v>
      </c>
      <c r="AV713" s="11" t="s">
        <v>81</v>
      </c>
      <c r="AW713" s="11" t="s">
        <v>35</v>
      </c>
      <c r="AX713" s="11" t="s">
        <v>71</v>
      </c>
      <c r="AY713" s="186" t="s">
        <v>120</v>
      </c>
    </row>
    <row r="714" spans="2:65" s="12" customFormat="1">
      <c r="B714" s="193"/>
      <c r="D714" s="180" t="s">
        <v>133</v>
      </c>
      <c r="E714" s="194" t="s">
        <v>5</v>
      </c>
      <c r="F714" s="195" t="s">
        <v>135</v>
      </c>
      <c r="H714" s="196">
        <v>6.5</v>
      </c>
      <c r="I714" s="197"/>
      <c r="L714" s="193"/>
      <c r="M714" s="198"/>
      <c r="N714" s="199"/>
      <c r="O714" s="199"/>
      <c r="P714" s="199"/>
      <c r="Q714" s="199"/>
      <c r="R714" s="199"/>
      <c r="S714" s="199"/>
      <c r="T714" s="200"/>
      <c r="AT714" s="194" t="s">
        <v>133</v>
      </c>
      <c r="AU714" s="194" t="s">
        <v>81</v>
      </c>
      <c r="AV714" s="12" t="s">
        <v>127</v>
      </c>
      <c r="AW714" s="12" t="s">
        <v>35</v>
      </c>
      <c r="AX714" s="12" t="s">
        <v>79</v>
      </c>
      <c r="AY714" s="194" t="s">
        <v>120</v>
      </c>
    </row>
    <row r="715" spans="2:65" s="1" customFormat="1" ht="16.5" customHeight="1">
      <c r="B715" s="167"/>
      <c r="C715" s="201" t="s">
        <v>739</v>
      </c>
      <c r="D715" s="201" t="s">
        <v>332</v>
      </c>
      <c r="E715" s="202" t="s">
        <v>740</v>
      </c>
      <c r="F715" s="203" t="s">
        <v>741</v>
      </c>
      <c r="G715" s="204" t="s">
        <v>125</v>
      </c>
      <c r="H715" s="205">
        <v>1</v>
      </c>
      <c r="I715" s="206"/>
      <c r="J715" s="207">
        <f>ROUND(I715*H715,2)</f>
        <v>0</v>
      </c>
      <c r="K715" s="203" t="s">
        <v>126</v>
      </c>
      <c r="L715" s="208"/>
      <c r="M715" s="209" t="s">
        <v>5</v>
      </c>
      <c r="N715" s="210" t="s">
        <v>42</v>
      </c>
      <c r="O715" s="40"/>
      <c r="P715" s="177">
        <f>O715*H715</f>
        <v>0</v>
      </c>
      <c r="Q715" s="177">
        <v>8.5999999999999998E-4</v>
      </c>
      <c r="R715" s="177">
        <f>Q715*H715</f>
        <v>8.5999999999999998E-4</v>
      </c>
      <c r="S715" s="177">
        <v>0</v>
      </c>
      <c r="T715" s="178">
        <f>S715*H715</f>
        <v>0</v>
      </c>
      <c r="AR715" s="22" t="s">
        <v>169</v>
      </c>
      <c r="AT715" s="22" t="s">
        <v>332</v>
      </c>
      <c r="AU715" s="22" t="s">
        <v>81</v>
      </c>
      <c r="AY715" s="22" t="s">
        <v>120</v>
      </c>
      <c r="BE715" s="179">
        <f>IF(N715="základní",J715,0)</f>
        <v>0</v>
      </c>
      <c r="BF715" s="179">
        <f>IF(N715="snížená",J715,0)</f>
        <v>0</v>
      </c>
      <c r="BG715" s="179">
        <f>IF(N715="zákl. přenesená",J715,0)</f>
        <v>0</v>
      </c>
      <c r="BH715" s="179">
        <f>IF(N715="sníž. přenesená",J715,0)</f>
        <v>0</v>
      </c>
      <c r="BI715" s="179">
        <f>IF(N715="nulová",J715,0)</f>
        <v>0</v>
      </c>
      <c r="BJ715" s="22" t="s">
        <v>79</v>
      </c>
      <c r="BK715" s="179">
        <f>ROUND(I715*H715,2)</f>
        <v>0</v>
      </c>
      <c r="BL715" s="22" t="s">
        <v>127</v>
      </c>
      <c r="BM715" s="22" t="s">
        <v>742</v>
      </c>
    </row>
    <row r="716" spans="2:65" s="1" customFormat="1">
      <c r="B716" s="39"/>
      <c r="D716" s="180" t="s">
        <v>129</v>
      </c>
      <c r="F716" s="181" t="s">
        <v>743</v>
      </c>
      <c r="I716" s="182"/>
      <c r="L716" s="39"/>
      <c r="M716" s="183"/>
      <c r="N716" s="40"/>
      <c r="O716" s="40"/>
      <c r="P716" s="40"/>
      <c r="Q716" s="40"/>
      <c r="R716" s="40"/>
      <c r="S716" s="40"/>
      <c r="T716" s="68"/>
      <c r="AT716" s="22" t="s">
        <v>129</v>
      </c>
      <c r="AU716" s="22" t="s">
        <v>81</v>
      </c>
    </row>
    <row r="717" spans="2:65" s="11" customFormat="1">
      <c r="B717" s="185"/>
      <c r="D717" s="180" t="s">
        <v>133</v>
      </c>
      <c r="E717" s="186" t="s">
        <v>5</v>
      </c>
      <c r="F717" s="187" t="s">
        <v>79</v>
      </c>
      <c r="H717" s="188">
        <v>1</v>
      </c>
      <c r="I717" s="189"/>
      <c r="L717" s="185"/>
      <c r="M717" s="190"/>
      <c r="N717" s="191"/>
      <c r="O717" s="191"/>
      <c r="P717" s="191"/>
      <c r="Q717" s="191"/>
      <c r="R717" s="191"/>
      <c r="S717" s="191"/>
      <c r="T717" s="192"/>
      <c r="AT717" s="186" t="s">
        <v>133</v>
      </c>
      <c r="AU717" s="186" t="s">
        <v>81</v>
      </c>
      <c r="AV717" s="11" t="s">
        <v>81</v>
      </c>
      <c r="AW717" s="11" t="s">
        <v>35</v>
      </c>
      <c r="AX717" s="11" t="s">
        <v>71</v>
      </c>
      <c r="AY717" s="186" t="s">
        <v>120</v>
      </c>
    </row>
    <row r="718" spans="2:65" s="12" customFormat="1">
      <c r="B718" s="193"/>
      <c r="D718" s="180" t="s">
        <v>133</v>
      </c>
      <c r="E718" s="194" t="s">
        <v>5</v>
      </c>
      <c r="F718" s="195" t="s">
        <v>135</v>
      </c>
      <c r="H718" s="196">
        <v>1</v>
      </c>
      <c r="I718" s="197"/>
      <c r="L718" s="193"/>
      <c r="M718" s="198"/>
      <c r="N718" s="199"/>
      <c r="O718" s="199"/>
      <c r="P718" s="199"/>
      <c r="Q718" s="199"/>
      <c r="R718" s="199"/>
      <c r="S718" s="199"/>
      <c r="T718" s="200"/>
      <c r="AT718" s="194" t="s">
        <v>133</v>
      </c>
      <c r="AU718" s="194" t="s">
        <v>81</v>
      </c>
      <c r="AV718" s="12" t="s">
        <v>127</v>
      </c>
      <c r="AW718" s="12" t="s">
        <v>35</v>
      </c>
      <c r="AX718" s="12" t="s">
        <v>79</v>
      </c>
      <c r="AY718" s="194" t="s">
        <v>120</v>
      </c>
    </row>
    <row r="719" spans="2:65" s="1" customFormat="1" ht="16.5" customHeight="1">
      <c r="B719" s="167"/>
      <c r="C719" s="201" t="s">
        <v>744</v>
      </c>
      <c r="D719" s="201" t="s">
        <v>332</v>
      </c>
      <c r="E719" s="202" t="s">
        <v>745</v>
      </c>
      <c r="F719" s="203" t="s">
        <v>746</v>
      </c>
      <c r="G719" s="204" t="s">
        <v>125</v>
      </c>
      <c r="H719" s="205">
        <v>1</v>
      </c>
      <c r="I719" s="206"/>
      <c r="J719" s="207">
        <f>ROUND(I719*H719,2)</f>
        <v>0</v>
      </c>
      <c r="K719" s="203" t="s">
        <v>126</v>
      </c>
      <c r="L719" s="208"/>
      <c r="M719" s="209" t="s">
        <v>5</v>
      </c>
      <c r="N719" s="210" t="s">
        <v>42</v>
      </c>
      <c r="O719" s="40"/>
      <c r="P719" s="177">
        <f>O719*H719</f>
        <v>0</v>
      </c>
      <c r="Q719" s="177">
        <v>1.6000000000000001E-3</v>
      </c>
      <c r="R719" s="177">
        <f>Q719*H719</f>
        <v>1.6000000000000001E-3</v>
      </c>
      <c r="S719" s="177">
        <v>0</v>
      </c>
      <c r="T719" s="178">
        <f>S719*H719</f>
        <v>0</v>
      </c>
      <c r="AR719" s="22" t="s">
        <v>169</v>
      </c>
      <c r="AT719" s="22" t="s">
        <v>332</v>
      </c>
      <c r="AU719" s="22" t="s">
        <v>81</v>
      </c>
      <c r="AY719" s="22" t="s">
        <v>120</v>
      </c>
      <c r="BE719" s="179">
        <f>IF(N719="základní",J719,0)</f>
        <v>0</v>
      </c>
      <c r="BF719" s="179">
        <f>IF(N719="snížená",J719,0)</f>
        <v>0</v>
      </c>
      <c r="BG719" s="179">
        <f>IF(N719="zákl. přenesená",J719,0)</f>
        <v>0</v>
      </c>
      <c r="BH719" s="179">
        <f>IF(N719="sníž. přenesená",J719,0)</f>
        <v>0</v>
      </c>
      <c r="BI719" s="179">
        <f>IF(N719="nulová",J719,0)</f>
        <v>0</v>
      </c>
      <c r="BJ719" s="22" t="s">
        <v>79</v>
      </c>
      <c r="BK719" s="179">
        <f>ROUND(I719*H719,2)</f>
        <v>0</v>
      </c>
      <c r="BL719" s="22" t="s">
        <v>127</v>
      </c>
      <c r="BM719" s="22" t="s">
        <v>747</v>
      </c>
    </row>
    <row r="720" spans="2:65" s="1" customFormat="1">
      <c r="B720" s="39"/>
      <c r="D720" s="180" t="s">
        <v>129</v>
      </c>
      <c r="F720" s="181" t="s">
        <v>748</v>
      </c>
      <c r="I720" s="182"/>
      <c r="L720" s="39"/>
      <c r="M720" s="183"/>
      <c r="N720" s="40"/>
      <c r="O720" s="40"/>
      <c r="P720" s="40"/>
      <c r="Q720" s="40"/>
      <c r="R720" s="40"/>
      <c r="S720" s="40"/>
      <c r="T720" s="68"/>
      <c r="AT720" s="22" t="s">
        <v>129</v>
      </c>
      <c r="AU720" s="22" t="s">
        <v>81</v>
      </c>
    </row>
    <row r="721" spans="2:65" s="11" customFormat="1">
      <c r="B721" s="185"/>
      <c r="D721" s="180" t="s">
        <v>133</v>
      </c>
      <c r="E721" s="186" t="s">
        <v>5</v>
      </c>
      <c r="F721" s="187" t="s">
        <v>79</v>
      </c>
      <c r="H721" s="188">
        <v>1</v>
      </c>
      <c r="I721" s="189"/>
      <c r="L721" s="185"/>
      <c r="M721" s="190"/>
      <c r="N721" s="191"/>
      <c r="O721" s="191"/>
      <c r="P721" s="191"/>
      <c r="Q721" s="191"/>
      <c r="R721" s="191"/>
      <c r="S721" s="191"/>
      <c r="T721" s="192"/>
      <c r="AT721" s="186" t="s">
        <v>133</v>
      </c>
      <c r="AU721" s="186" t="s">
        <v>81</v>
      </c>
      <c r="AV721" s="11" t="s">
        <v>81</v>
      </c>
      <c r="AW721" s="11" t="s">
        <v>35</v>
      </c>
      <c r="AX721" s="11" t="s">
        <v>71</v>
      </c>
      <c r="AY721" s="186" t="s">
        <v>120</v>
      </c>
    </row>
    <row r="722" spans="2:65" s="12" customFormat="1">
      <c r="B722" s="193"/>
      <c r="D722" s="180" t="s">
        <v>133</v>
      </c>
      <c r="E722" s="194" t="s">
        <v>5</v>
      </c>
      <c r="F722" s="195" t="s">
        <v>135</v>
      </c>
      <c r="H722" s="196">
        <v>1</v>
      </c>
      <c r="I722" s="197"/>
      <c r="L722" s="193"/>
      <c r="M722" s="198"/>
      <c r="N722" s="199"/>
      <c r="O722" s="199"/>
      <c r="P722" s="199"/>
      <c r="Q722" s="199"/>
      <c r="R722" s="199"/>
      <c r="S722" s="199"/>
      <c r="T722" s="200"/>
      <c r="AT722" s="194" t="s">
        <v>133</v>
      </c>
      <c r="AU722" s="194" t="s">
        <v>81</v>
      </c>
      <c r="AV722" s="12" t="s">
        <v>127</v>
      </c>
      <c r="AW722" s="12" t="s">
        <v>35</v>
      </c>
      <c r="AX722" s="12" t="s">
        <v>79</v>
      </c>
      <c r="AY722" s="194" t="s">
        <v>120</v>
      </c>
    </row>
    <row r="723" spans="2:65" s="1" customFormat="1" ht="16.5" customHeight="1">
      <c r="B723" s="167"/>
      <c r="C723" s="201" t="s">
        <v>749</v>
      </c>
      <c r="D723" s="201" t="s">
        <v>332</v>
      </c>
      <c r="E723" s="202" t="s">
        <v>750</v>
      </c>
      <c r="F723" s="203" t="s">
        <v>751</v>
      </c>
      <c r="G723" s="204" t="s">
        <v>125</v>
      </c>
      <c r="H723" s="205">
        <v>1</v>
      </c>
      <c r="I723" s="206"/>
      <c r="J723" s="207">
        <f>ROUND(I723*H723,2)</f>
        <v>0</v>
      </c>
      <c r="K723" s="203" t="s">
        <v>126</v>
      </c>
      <c r="L723" s="208"/>
      <c r="M723" s="209" t="s">
        <v>5</v>
      </c>
      <c r="N723" s="210" t="s">
        <v>42</v>
      </c>
      <c r="O723" s="40"/>
      <c r="P723" s="177">
        <f>O723*H723</f>
        <v>0</v>
      </c>
      <c r="Q723" s="177">
        <v>6.3499999999999997E-3</v>
      </c>
      <c r="R723" s="177">
        <f>Q723*H723</f>
        <v>6.3499999999999997E-3</v>
      </c>
      <c r="S723" s="177">
        <v>0</v>
      </c>
      <c r="T723" s="178">
        <f>S723*H723</f>
        <v>0</v>
      </c>
      <c r="AR723" s="22" t="s">
        <v>169</v>
      </c>
      <c r="AT723" s="22" t="s">
        <v>332</v>
      </c>
      <c r="AU723" s="22" t="s">
        <v>81</v>
      </c>
      <c r="AY723" s="22" t="s">
        <v>120</v>
      </c>
      <c r="BE723" s="179">
        <f>IF(N723="základní",J723,0)</f>
        <v>0</v>
      </c>
      <c r="BF723" s="179">
        <f>IF(N723="snížená",J723,0)</f>
        <v>0</v>
      </c>
      <c r="BG723" s="179">
        <f>IF(N723="zákl. přenesená",J723,0)</f>
        <v>0</v>
      </c>
      <c r="BH723" s="179">
        <f>IF(N723="sníž. přenesená",J723,0)</f>
        <v>0</v>
      </c>
      <c r="BI723" s="179">
        <f>IF(N723="nulová",J723,0)</f>
        <v>0</v>
      </c>
      <c r="BJ723" s="22" t="s">
        <v>79</v>
      </c>
      <c r="BK723" s="179">
        <f>ROUND(I723*H723,2)</f>
        <v>0</v>
      </c>
      <c r="BL723" s="22" t="s">
        <v>127</v>
      </c>
      <c r="BM723" s="22" t="s">
        <v>752</v>
      </c>
    </row>
    <row r="724" spans="2:65" s="1" customFormat="1">
      <c r="B724" s="39"/>
      <c r="D724" s="180" t="s">
        <v>129</v>
      </c>
      <c r="F724" s="181" t="s">
        <v>753</v>
      </c>
      <c r="I724" s="182"/>
      <c r="L724" s="39"/>
      <c r="M724" s="183"/>
      <c r="N724" s="40"/>
      <c r="O724" s="40"/>
      <c r="P724" s="40"/>
      <c r="Q724" s="40"/>
      <c r="R724" s="40"/>
      <c r="S724" s="40"/>
      <c r="T724" s="68"/>
      <c r="AT724" s="22" t="s">
        <v>129</v>
      </c>
      <c r="AU724" s="22" t="s">
        <v>81</v>
      </c>
    </row>
    <row r="725" spans="2:65" s="11" customFormat="1">
      <c r="B725" s="185"/>
      <c r="D725" s="180" t="s">
        <v>133</v>
      </c>
      <c r="E725" s="186" t="s">
        <v>5</v>
      </c>
      <c r="F725" s="187" t="s">
        <v>79</v>
      </c>
      <c r="H725" s="188">
        <v>1</v>
      </c>
      <c r="I725" s="189"/>
      <c r="L725" s="185"/>
      <c r="M725" s="190"/>
      <c r="N725" s="191"/>
      <c r="O725" s="191"/>
      <c r="P725" s="191"/>
      <c r="Q725" s="191"/>
      <c r="R725" s="191"/>
      <c r="S725" s="191"/>
      <c r="T725" s="192"/>
      <c r="AT725" s="186" t="s">
        <v>133</v>
      </c>
      <c r="AU725" s="186" t="s">
        <v>81</v>
      </c>
      <c r="AV725" s="11" t="s">
        <v>81</v>
      </c>
      <c r="AW725" s="11" t="s">
        <v>35</v>
      </c>
      <c r="AX725" s="11" t="s">
        <v>71</v>
      </c>
      <c r="AY725" s="186" t="s">
        <v>120</v>
      </c>
    </row>
    <row r="726" spans="2:65" s="12" customFormat="1">
      <c r="B726" s="193"/>
      <c r="D726" s="180" t="s">
        <v>133</v>
      </c>
      <c r="E726" s="194" t="s">
        <v>5</v>
      </c>
      <c r="F726" s="195" t="s">
        <v>135</v>
      </c>
      <c r="H726" s="196">
        <v>1</v>
      </c>
      <c r="I726" s="197"/>
      <c r="L726" s="193"/>
      <c r="M726" s="198"/>
      <c r="N726" s="199"/>
      <c r="O726" s="199"/>
      <c r="P726" s="199"/>
      <c r="Q726" s="199"/>
      <c r="R726" s="199"/>
      <c r="S726" s="199"/>
      <c r="T726" s="200"/>
      <c r="AT726" s="194" t="s">
        <v>133</v>
      </c>
      <c r="AU726" s="194" t="s">
        <v>81</v>
      </c>
      <c r="AV726" s="12" t="s">
        <v>127</v>
      </c>
      <c r="AW726" s="12" t="s">
        <v>35</v>
      </c>
      <c r="AX726" s="12" t="s">
        <v>79</v>
      </c>
      <c r="AY726" s="194" t="s">
        <v>120</v>
      </c>
    </row>
    <row r="727" spans="2:65" s="1" customFormat="1" ht="25.5" customHeight="1">
      <c r="B727" s="167"/>
      <c r="C727" s="168" t="s">
        <v>754</v>
      </c>
      <c r="D727" s="168" t="s">
        <v>122</v>
      </c>
      <c r="E727" s="169" t="s">
        <v>755</v>
      </c>
      <c r="F727" s="170" t="s">
        <v>756</v>
      </c>
      <c r="G727" s="171" t="s">
        <v>210</v>
      </c>
      <c r="H727" s="172">
        <v>74</v>
      </c>
      <c r="I727" s="173"/>
      <c r="J727" s="174">
        <f>ROUND(I727*H727,2)</f>
        <v>0</v>
      </c>
      <c r="K727" s="170" t="s">
        <v>126</v>
      </c>
      <c r="L727" s="39"/>
      <c r="M727" s="175" t="s">
        <v>5</v>
      </c>
      <c r="N727" s="176" t="s">
        <v>42</v>
      </c>
      <c r="O727" s="40"/>
      <c r="P727" s="177">
        <f>O727*H727</f>
        <v>0</v>
      </c>
      <c r="Q727" s="177">
        <v>1.0000000000000001E-5</v>
      </c>
      <c r="R727" s="177">
        <f>Q727*H727</f>
        <v>7.400000000000001E-4</v>
      </c>
      <c r="S727" s="177">
        <v>0</v>
      </c>
      <c r="T727" s="178">
        <f>S727*H727</f>
        <v>0</v>
      </c>
      <c r="AR727" s="22" t="s">
        <v>127</v>
      </c>
      <c r="AT727" s="22" t="s">
        <v>122</v>
      </c>
      <c r="AU727" s="22" t="s">
        <v>81</v>
      </c>
      <c r="AY727" s="22" t="s">
        <v>120</v>
      </c>
      <c r="BE727" s="179">
        <f>IF(N727="základní",J727,0)</f>
        <v>0</v>
      </c>
      <c r="BF727" s="179">
        <f>IF(N727="snížená",J727,0)</f>
        <v>0</v>
      </c>
      <c r="BG727" s="179">
        <f>IF(N727="zákl. přenesená",J727,0)</f>
        <v>0</v>
      </c>
      <c r="BH727" s="179">
        <f>IF(N727="sníž. přenesená",J727,0)</f>
        <v>0</v>
      </c>
      <c r="BI727" s="179">
        <f>IF(N727="nulová",J727,0)</f>
        <v>0</v>
      </c>
      <c r="BJ727" s="22" t="s">
        <v>79</v>
      </c>
      <c r="BK727" s="179">
        <f>ROUND(I727*H727,2)</f>
        <v>0</v>
      </c>
      <c r="BL727" s="22" t="s">
        <v>127</v>
      </c>
      <c r="BM727" s="22" t="s">
        <v>757</v>
      </c>
    </row>
    <row r="728" spans="2:65" s="1" customFormat="1" ht="27">
      <c r="B728" s="39"/>
      <c r="D728" s="180" t="s">
        <v>129</v>
      </c>
      <c r="F728" s="181" t="s">
        <v>758</v>
      </c>
      <c r="I728" s="182"/>
      <c r="L728" s="39"/>
      <c r="M728" s="183"/>
      <c r="N728" s="40"/>
      <c r="O728" s="40"/>
      <c r="P728" s="40"/>
      <c r="Q728" s="40"/>
      <c r="R728" s="40"/>
      <c r="S728" s="40"/>
      <c r="T728" s="68"/>
      <c r="AT728" s="22" t="s">
        <v>129</v>
      </c>
      <c r="AU728" s="22" t="s">
        <v>81</v>
      </c>
    </row>
    <row r="729" spans="2:65" s="11" customFormat="1">
      <c r="B729" s="185"/>
      <c r="D729" s="180" t="s">
        <v>133</v>
      </c>
      <c r="E729" s="186" t="s">
        <v>5</v>
      </c>
      <c r="F729" s="187" t="s">
        <v>759</v>
      </c>
      <c r="H729" s="188">
        <v>74</v>
      </c>
      <c r="I729" s="189"/>
      <c r="L729" s="185"/>
      <c r="M729" s="190"/>
      <c r="N729" s="191"/>
      <c r="O729" s="191"/>
      <c r="P729" s="191"/>
      <c r="Q729" s="191"/>
      <c r="R729" s="191"/>
      <c r="S729" s="191"/>
      <c r="T729" s="192"/>
      <c r="AT729" s="186" t="s">
        <v>133</v>
      </c>
      <c r="AU729" s="186" t="s">
        <v>81</v>
      </c>
      <c r="AV729" s="11" t="s">
        <v>81</v>
      </c>
      <c r="AW729" s="11" t="s">
        <v>35</v>
      </c>
      <c r="AX729" s="11" t="s">
        <v>71</v>
      </c>
      <c r="AY729" s="186" t="s">
        <v>120</v>
      </c>
    </row>
    <row r="730" spans="2:65" s="12" customFormat="1">
      <c r="B730" s="193"/>
      <c r="D730" s="180" t="s">
        <v>133</v>
      </c>
      <c r="E730" s="194" t="s">
        <v>5</v>
      </c>
      <c r="F730" s="195" t="s">
        <v>135</v>
      </c>
      <c r="H730" s="196">
        <v>74</v>
      </c>
      <c r="I730" s="197"/>
      <c r="L730" s="193"/>
      <c r="M730" s="198"/>
      <c r="N730" s="199"/>
      <c r="O730" s="199"/>
      <c r="P730" s="199"/>
      <c r="Q730" s="199"/>
      <c r="R730" s="199"/>
      <c r="S730" s="199"/>
      <c r="T730" s="200"/>
      <c r="AT730" s="194" t="s">
        <v>133</v>
      </c>
      <c r="AU730" s="194" t="s">
        <v>81</v>
      </c>
      <c r="AV730" s="12" t="s">
        <v>127</v>
      </c>
      <c r="AW730" s="12" t="s">
        <v>35</v>
      </c>
      <c r="AX730" s="12" t="s">
        <v>79</v>
      </c>
      <c r="AY730" s="194" t="s">
        <v>120</v>
      </c>
    </row>
    <row r="731" spans="2:65" s="1" customFormat="1" ht="16.5" customHeight="1">
      <c r="B731" s="167"/>
      <c r="C731" s="201" t="s">
        <v>760</v>
      </c>
      <c r="D731" s="201" t="s">
        <v>332</v>
      </c>
      <c r="E731" s="202" t="s">
        <v>761</v>
      </c>
      <c r="F731" s="203" t="s">
        <v>762</v>
      </c>
      <c r="G731" s="204" t="s">
        <v>125</v>
      </c>
      <c r="H731" s="205">
        <v>12</v>
      </c>
      <c r="I731" s="206"/>
      <c r="J731" s="207">
        <f>ROUND(I731*H731,2)</f>
        <v>0</v>
      </c>
      <c r="K731" s="203" t="s">
        <v>126</v>
      </c>
      <c r="L731" s="208"/>
      <c r="M731" s="209" t="s">
        <v>5</v>
      </c>
      <c r="N731" s="210" t="s">
        <v>42</v>
      </c>
      <c r="O731" s="40"/>
      <c r="P731" s="177">
        <f>O731*H731</f>
        <v>0</v>
      </c>
      <c r="Q731" s="177">
        <v>1.0200000000000001E-3</v>
      </c>
      <c r="R731" s="177">
        <f>Q731*H731</f>
        <v>1.2240000000000001E-2</v>
      </c>
      <c r="S731" s="177">
        <v>0</v>
      </c>
      <c r="T731" s="178">
        <f>S731*H731</f>
        <v>0</v>
      </c>
      <c r="AR731" s="22" t="s">
        <v>169</v>
      </c>
      <c r="AT731" s="22" t="s">
        <v>332</v>
      </c>
      <c r="AU731" s="22" t="s">
        <v>81</v>
      </c>
      <c r="AY731" s="22" t="s">
        <v>120</v>
      </c>
      <c r="BE731" s="179">
        <f>IF(N731="základní",J731,0)</f>
        <v>0</v>
      </c>
      <c r="BF731" s="179">
        <f>IF(N731="snížená",J731,0)</f>
        <v>0</v>
      </c>
      <c r="BG731" s="179">
        <f>IF(N731="zákl. přenesená",J731,0)</f>
        <v>0</v>
      </c>
      <c r="BH731" s="179">
        <f>IF(N731="sníž. přenesená",J731,0)</f>
        <v>0</v>
      </c>
      <c r="BI731" s="179">
        <f>IF(N731="nulová",J731,0)</f>
        <v>0</v>
      </c>
      <c r="BJ731" s="22" t="s">
        <v>79</v>
      </c>
      <c r="BK731" s="179">
        <f>ROUND(I731*H731,2)</f>
        <v>0</v>
      </c>
      <c r="BL731" s="22" t="s">
        <v>127</v>
      </c>
      <c r="BM731" s="22" t="s">
        <v>763</v>
      </c>
    </row>
    <row r="732" spans="2:65" s="1" customFormat="1">
      <c r="B732" s="39"/>
      <c r="D732" s="180" t="s">
        <v>129</v>
      </c>
      <c r="F732" s="181" t="s">
        <v>764</v>
      </c>
      <c r="I732" s="182"/>
      <c r="L732" s="39"/>
      <c r="M732" s="183"/>
      <c r="N732" s="40"/>
      <c r="O732" s="40"/>
      <c r="P732" s="40"/>
      <c r="Q732" s="40"/>
      <c r="R732" s="40"/>
      <c r="S732" s="40"/>
      <c r="T732" s="68"/>
      <c r="AT732" s="22" t="s">
        <v>129</v>
      </c>
      <c r="AU732" s="22" t="s">
        <v>81</v>
      </c>
    </row>
    <row r="733" spans="2:65" s="11" customFormat="1">
      <c r="B733" s="185"/>
      <c r="D733" s="180" t="s">
        <v>133</v>
      </c>
      <c r="E733" s="186" t="s">
        <v>5</v>
      </c>
      <c r="F733" s="187" t="s">
        <v>765</v>
      </c>
      <c r="H733" s="188">
        <v>12</v>
      </c>
      <c r="I733" s="189"/>
      <c r="L733" s="185"/>
      <c r="M733" s="190"/>
      <c r="N733" s="191"/>
      <c r="O733" s="191"/>
      <c r="P733" s="191"/>
      <c r="Q733" s="191"/>
      <c r="R733" s="191"/>
      <c r="S733" s="191"/>
      <c r="T733" s="192"/>
      <c r="AT733" s="186" t="s">
        <v>133</v>
      </c>
      <c r="AU733" s="186" t="s">
        <v>81</v>
      </c>
      <c r="AV733" s="11" t="s">
        <v>81</v>
      </c>
      <c r="AW733" s="11" t="s">
        <v>35</v>
      </c>
      <c r="AX733" s="11" t="s">
        <v>71</v>
      </c>
      <c r="AY733" s="186" t="s">
        <v>120</v>
      </c>
    </row>
    <row r="734" spans="2:65" s="12" customFormat="1">
      <c r="B734" s="193"/>
      <c r="D734" s="180" t="s">
        <v>133</v>
      </c>
      <c r="E734" s="194" t="s">
        <v>5</v>
      </c>
      <c r="F734" s="195" t="s">
        <v>135</v>
      </c>
      <c r="H734" s="196">
        <v>12</v>
      </c>
      <c r="I734" s="197"/>
      <c r="L734" s="193"/>
      <c r="M734" s="198"/>
      <c r="N734" s="199"/>
      <c r="O734" s="199"/>
      <c r="P734" s="199"/>
      <c r="Q734" s="199"/>
      <c r="R734" s="199"/>
      <c r="S734" s="199"/>
      <c r="T734" s="200"/>
      <c r="AT734" s="194" t="s">
        <v>133</v>
      </c>
      <c r="AU734" s="194" t="s">
        <v>81</v>
      </c>
      <c r="AV734" s="12" t="s">
        <v>127</v>
      </c>
      <c r="AW734" s="12" t="s">
        <v>35</v>
      </c>
      <c r="AX734" s="12" t="s">
        <v>79</v>
      </c>
      <c r="AY734" s="194" t="s">
        <v>120</v>
      </c>
    </row>
    <row r="735" spans="2:65" s="1" customFormat="1" ht="16.5" customHeight="1">
      <c r="B735" s="167"/>
      <c r="C735" s="201" t="s">
        <v>766</v>
      </c>
      <c r="D735" s="201" t="s">
        <v>332</v>
      </c>
      <c r="E735" s="202" t="s">
        <v>767</v>
      </c>
      <c r="F735" s="203" t="s">
        <v>768</v>
      </c>
      <c r="G735" s="204" t="s">
        <v>125</v>
      </c>
      <c r="H735" s="205">
        <v>13</v>
      </c>
      <c r="I735" s="206"/>
      <c r="J735" s="207">
        <f>ROUND(I735*H735,2)</f>
        <v>0</v>
      </c>
      <c r="K735" s="203" t="s">
        <v>126</v>
      </c>
      <c r="L735" s="208"/>
      <c r="M735" s="209" t="s">
        <v>5</v>
      </c>
      <c r="N735" s="210" t="s">
        <v>42</v>
      </c>
      <c r="O735" s="40"/>
      <c r="P735" s="177">
        <f>O735*H735</f>
        <v>0</v>
      </c>
      <c r="Q735" s="177">
        <v>1.89E-3</v>
      </c>
      <c r="R735" s="177">
        <f>Q735*H735</f>
        <v>2.4569999999999998E-2</v>
      </c>
      <c r="S735" s="177">
        <v>0</v>
      </c>
      <c r="T735" s="178">
        <f>S735*H735</f>
        <v>0</v>
      </c>
      <c r="AR735" s="22" t="s">
        <v>169</v>
      </c>
      <c r="AT735" s="22" t="s">
        <v>332</v>
      </c>
      <c r="AU735" s="22" t="s">
        <v>81</v>
      </c>
      <c r="AY735" s="22" t="s">
        <v>120</v>
      </c>
      <c r="BE735" s="179">
        <f>IF(N735="základní",J735,0)</f>
        <v>0</v>
      </c>
      <c r="BF735" s="179">
        <f>IF(N735="snížená",J735,0)</f>
        <v>0</v>
      </c>
      <c r="BG735" s="179">
        <f>IF(N735="zákl. přenesená",J735,0)</f>
        <v>0</v>
      </c>
      <c r="BH735" s="179">
        <f>IF(N735="sníž. přenesená",J735,0)</f>
        <v>0</v>
      </c>
      <c r="BI735" s="179">
        <f>IF(N735="nulová",J735,0)</f>
        <v>0</v>
      </c>
      <c r="BJ735" s="22" t="s">
        <v>79</v>
      </c>
      <c r="BK735" s="179">
        <f>ROUND(I735*H735,2)</f>
        <v>0</v>
      </c>
      <c r="BL735" s="22" t="s">
        <v>127</v>
      </c>
      <c r="BM735" s="22" t="s">
        <v>769</v>
      </c>
    </row>
    <row r="736" spans="2:65" s="1" customFormat="1">
      <c r="B736" s="39"/>
      <c r="D736" s="180" t="s">
        <v>129</v>
      </c>
      <c r="F736" s="181" t="s">
        <v>770</v>
      </c>
      <c r="I736" s="182"/>
      <c r="L736" s="39"/>
      <c r="M736" s="183"/>
      <c r="N736" s="40"/>
      <c r="O736" s="40"/>
      <c r="P736" s="40"/>
      <c r="Q736" s="40"/>
      <c r="R736" s="40"/>
      <c r="S736" s="40"/>
      <c r="T736" s="68"/>
      <c r="AT736" s="22" t="s">
        <v>129</v>
      </c>
      <c r="AU736" s="22" t="s">
        <v>81</v>
      </c>
    </row>
    <row r="737" spans="2:65" s="11" customFormat="1">
      <c r="B737" s="185"/>
      <c r="D737" s="180" t="s">
        <v>133</v>
      </c>
      <c r="E737" s="186" t="s">
        <v>5</v>
      </c>
      <c r="F737" s="187" t="s">
        <v>771</v>
      </c>
      <c r="H737" s="188">
        <v>13</v>
      </c>
      <c r="I737" s="189"/>
      <c r="L737" s="185"/>
      <c r="M737" s="190"/>
      <c r="N737" s="191"/>
      <c r="O737" s="191"/>
      <c r="P737" s="191"/>
      <c r="Q737" s="191"/>
      <c r="R737" s="191"/>
      <c r="S737" s="191"/>
      <c r="T737" s="192"/>
      <c r="AT737" s="186" t="s">
        <v>133</v>
      </c>
      <c r="AU737" s="186" t="s">
        <v>81</v>
      </c>
      <c r="AV737" s="11" t="s">
        <v>81</v>
      </c>
      <c r="AW737" s="11" t="s">
        <v>35</v>
      </c>
      <c r="AX737" s="11" t="s">
        <v>71</v>
      </c>
      <c r="AY737" s="186" t="s">
        <v>120</v>
      </c>
    </row>
    <row r="738" spans="2:65" s="12" customFormat="1">
      <c r="B738" s="193"/>
      <c r="D738" s="180" t="s">
        <v>133</v>
      </c>
      <c r="E738" s="194" t="s">
        <v>5</v>
      </c>
      <c r="F738" s="195" t="s">
        <v>135</v>
      </c>
      <c r="H738" s="196">
        <v>13</v>
      </c>
      <c r="I738" s="197"/>
      <c r="L738" s="193"/>
      <c r="M738" s="198"/>
      <c r="N738" s="199"/>
      <c r="O738" s="199"/>
      <c r="P738" s="199"/>
      <c r="Q738" s="199"/>
      <c r="R738" s="199"/>
      <c r="S738" s="199"/>
      <c r="T738" s="200"/>
      <c r="AT738" s="194" t="s">
        <v>133</v>
      </c>
      <c r="AU738" s="194" t="s">
        <v>81</v>
      </c>
      <c r="AV738" s="12" t="s">
        <v>127</v>
      </c>
      <c r="AW738" s="12" t="s">
        <v>35</v>
      </c>
      <c r="AX738" s="12" t="s">
        <v>79</v>
      </c>
      <c r="AY738" s="194" t="s">
        <v>120</v>
      </c>
    </row>
    <row r="739" spans="2:65" s="1" customFormat="1" ht="16.5" customHeight="1">
      <c r="B739" s="167"/>
      <c r="C739" s="201" t="s">
        <v>772</v>
      </c>
      <c r="D739" s="201" t="s">
        <v>332</v>
      </c>
      <c r="E739" s="202" t="s">
        <v>773</v>
      </c>
      <c r="F739" s="203" t="s">
        <v>774</v>
      </c>
      <c r="G739" s="204" t="s">
        <v>125</v>
      </c>
      <c r="H739" s="205">
        <v>8</v>
      </c>
      <c r="I739" s="206"/>
      <c r="J739" s="207">
        <f>ROUND(I739*H739,2)</f>
        <v>0</v>
      </c>
      <c r="K739" s="203" t="s">
        <v>126</v>
      </c>
      <c r="L739" s="208"/>
      <c r="M739" s="209" t="s">
        <v>5</v>
      </c>
      <c r="N739" s="210" t="s">
        <v>42</v>
      </c>
      <c r="O739" s="40"/>
      <c r="P739" s="177">
        <f>O739*H739</f>
        <v>0</v>
      </c>
      <c r="Q739" s="177">
        <v>3.63E-3</v>
      </c>
      <c r="R739" s="177">
        <f>Q739*H739</f>
        <v>2.904E-2</v>
      </c>
      <c r="S739" s="177">
        <v>0</v>
      </c>
      <c r="T739" s="178">
        <f>S739*H739</f>
        <v>0</v>
      </c>
      <c r="AR739" s="22" t="s">
        <v>169</v>
      </c>
      <c r="AT739" s="22" t="s">
        <v>332</v>
      </c>
      <c r="AU739" s="22" t="s">
        <v>81</v>
      </c>
      <c r="AY739" s="22" t="s">
        <v>120</v>
      </c>
      <c r="BE739" s="179">
        <f>IF(N739="základní",J739,0)</f>
        <v>0</v>
      </c>
      <c r="BF739" s="179">
        <f>IF(N739="snížená",J739,0)</f>
        <v>0</v>
      </c>
      <c r="BG739" s="179">
        <f>IF(N739="zákl. přenesená",J739,0)</f>
        <v>0</v>
      </c>
      <c r="BH739" s="179">
        <f>IF(N739="sníž. přenesená",J739,0)</f>
        <v>0</v>
      </c>
      <c r="BI739" s="179">
        <f>IF(N739="nulová",J739,0)</f>
        <v>0</v>
      </c>
      <c r="BJ739" s="22" t="s">
        <v>79</v>
      </c>
      <c r="BK739" s="179">
        <f>ROUND(I739*H739,2)</f>
        <v>0</v>
      </c>
      <c r="BL739" s="22" t="s">
        <v>127</v>
      </c>
      <c r="BM739" s="22" t="s">
        <v>775</v>
      </c>
    </row>
    <row r="740" spans="2:65" s="1" customFormat="1">
      <c r="B740" s="39"/>
      <c r="D740" s="180" t="s">
        <v>129</v>
      </c>
      <c r="F740" s="181" t="s">
        <v>776</v>
      </c>
      <c r="I740" s="182"/>
      <c r="L740" s="39"/>
      <c r="M740" s="183"/>
      <c r="N740" s="40"/>
      <c r="O740" s="40"/>
      <c r="P740" s="40"/>
      <c r="Q740" s="40"/>
      <c r="R740" s="40"/>
      <c r="S740" s="40"/>
      <c r="T740" s="68"/>
      <c r="AT740" s="22" t="s">
        <v>129</v>
      </c>
      <c r="AU740" s="22" t="s">
        <v>81</v>
      </c>
    </row>
    <row r="741" spans="2:65" s="11" customFormat="1">
      <c r="B741" s="185"/>
      <c r="D741" s="180" t="s">
        <v>133</v>
      </c>
      <c r="E741" s="186" t="s">
        <v>5</v>
      </c>
      <c r="F741" s="187" t="s">
        <v>777</v>
      </c>
      <c r="H741" s="188">
        <v>8</v>
      </c>
      <c r="I741" s="189"/>
      <c r="L741" s="185"/>
      <c r="M741" s="190"/>
      <c r="N741" s="191"/>
      <c r="O741" s="191"/>
      <c r="P741" s="191"/>
      <c r="Q741" s="191"/>
      <c r="R741" s="191"/>
      <c r="S741" s="191"/>
      <c r="T741" s="192"/>
      <c r="AT741" s="186" t="s">
        <v>133</v>
      </c>
      <c r="AU741" s="186" t="s">
        <v>81</v>
      </c>
      <c r="AV741" s="11" t="s">
        <v>81</v>
      </c>
      <c r="AW741" s="11" t="s">
        <v>35</v>
      </c>
      <c r="AX741" s="11" t="s">
        <v>71</v>
      </c>
      <c r="AY741" s="186" t="s">
        <v>120</v>
      </c>
    </row>
    <row r="742" spans="2:65" s="12" customFormat="1">
      <c r="B742" s="193"/>
      <c r="D742" s="180" t="s">
        <v>133</v>
      </c>
      <c r="E742" s="194" t="s">
        <v>5</v>
      </c>
      <c r="F742" s="195" t="s">
        <v>135</v>
      </c>
      <c r="H742" s="196">
        <v>8</v>
      </c>
      <c r="I742" s="197"/>
      <c r="L742" s="193"/>
      <c r="M742" s="198"/>
      <c r="N742" s="199"/>
      <c r="O742" s="199"/>
      <c r="P742" s="199"/>
      <c r="Q742" s="199"/>
      <c r="R742" s="199"/>
      <c r="S742" s="199"/>
      <c r="T742" s="200"/>
      <c r="AT742" s="194" t="s">
        <v>133</v>
      </c>
      <c r="AU742" s="194" t="s">
        <v>81</v>
      </c>
      <c r="AV742" s="12" t="s">
        <v>127</v>
      </c>
      <c r="AW742" s="12" t="s">
        <v>35</v>
      </c>
      <c r="AX742" s="12" t="s">
        <v>79</v>
      </c>
      <c r="AY742" s="194" t="s">
        <v>120</v>
      </c>
    </row>
    <row r="743" spans="2:65" s="1" customFormat="1" ht="16.5" customHeight="1">
      <c r="B743" s="167"/>
      <c r="C743" s="201" t="s">
        <v>778</v>
      </c>
      <c r="D743" s="201" t="s">
        <v>332</v>
      </c>
      <c r="E743" s="202" t="s">
        <v>779</v>
      </c>
      <c r="F743" s="203" t="s">
        <v>780</v>
      </c>
      <c r="G743" s="204" t="s">
        <v>125</v>
      </c>
      <c r="H743" s="205">
        <v>3</v>
      </c>
      <c r="I743" s="206"/>
      <c r="J743" s="207">
        <f>ROUND(I743*H743,2)</f>
        <v>0</v>
      </c>
      <c r="K743" s="203" t="s">
        <v>126</v>
      </c>
      <c r="L743" s="208"/>
      <c r="M743" s="209" t="s">
        <v>5</v>
      </c>
      <c r="N743" s="210" t="s">
        <v>42</v>
      </c>
      <c r="O743" s="40"/>
      <c r="P743" s="177">
        <f>O743*H743</f>
        <v>0</v>
      </c>
      <c r="Q743" s="177">
        <v>5.3499999999999997E-3</v>
      </c>
      <c r="R743" s="177">
        <f>Q743*H743</f>
        <v>1.6049999999999998E-2</v>
      </c>
      <c r="S743" s="177">
        <v>0</v>
      </c>
      <c r="T743" s="178">
        <f>S743*H743</f>
        <v>0</v>
      </c>
      <c r="AR743" s="22" t="s">
        <v>169</v>
      </c>
      <c r="AT743" s="22" t="s">
        <v>332</v>
      </c>
      <c r="AU743" s="22" t="s">
        <v>81</v>
      </c>
      <c r="AY743" s="22" t="s">
        <v>120</v>
      </c>
      <c r="BE743" s="179">
        <f>IF(N743="základní",J743,0)</f>
        <v>0</v>
      </c>
      <c r="BF743" s="179">
        <f>IF(N743="snížená",J743,0)</f>
        <v>0</v>
      </c>
      <c r="BG743" s="179">
        <f>IF(N743="zákl. přenesená",J743,0)</f>
        <v>0</v>
      </c>
      <c r="BH743" s="179">
        <f>IF(N743="sníž. přenesená",J743,0)</f>
        <v>0</v>
      </c>
      <c r="BI743" s="179">
        <f>IF(N743="nulová",J743,0)</f>
        <v>0</v>
      </c>
      <c r="BJ743" s="22" t="s">
        <v>79</v>
      </c>
      <c r="BK743" s="179">
        <f>ROUND(I743*H743,2)</f>
        <v>0</v>
      </c>
      <c r="BL743" s="22" t="s">
        <v>127</v>
      </c>
      <c r="BM743" s="22" t="s">
        <v>781</v>
      </c>
    </row>
    <row r="744" spans="2:65" s="1" customFormat="1">
      <c r="B744" s="39"/>
      <c r="D744" s="180" t="s">
        <v>129</v>
      </c>
      <c r="F744" s="181" t="s">
        <v>782</v>
      </c>
      <c r="I744" s="182"/>
      <c r="L744" s="39"/>
      <c r="M744" s="183"/>
      <c r="N744" s="40"/>
      <c r="O744" s="40"/>
      <c r="P744" s="40"/>
      <c r="Q744" s="40"/>
      <c r="R744" s="40"/>
      <c r="S744" s="40"/>
      <c r="T744" s="68"/>
      <c r="AT744" s="22" t="s">
        <v>129</v>
      </c>
      <c r="AU744" s="22" t="s">
        <v>81</v>
      </c>
    </row>
    <row r="745" spans="2:65" s="11" customFormat="1">
      <c r="B745" s="185"/>
      <c r="D745" s="180" t="s">
        <v>133</v>
      </c>
      <c r="E745" s="186" t="s">
        <v>5</v>
      </c>
      <c r="F745" s="187" t="s">
        <v>783</v>
      </c>
      <c r="H745" s="188">
        <v>3</v>
      </c>
      <c r="I745" s="189"/>
      <c r="L745" s="185"/>
      <c r="M745" s="190"/>
      <c r="N745" s="191"/>
      <c r="O745" s="191"/>
      <c r="P745" s="191"/>
      <c r="Q745" s="191"/>
      <c r="R745" s="191"/>
      <c r="S745" s="191"/>
      <c r="T745" s="192"/>
      <c r="AT745" s="186" t="s">
        <v>133</v>
      </c>
      <c r="AU745" s="186" t="s">
        <v>81</v>
      </c>
      <c r="AV745" s="11" t="s">
        <v>81</v>
      </c>
      <c r="AW745" s="11" t="s">
        <v>35</v>
      </c>
      <c r="AX745" s="11" t="s">
        <v>71</v>
      </c>
      <c r="AY745" s="186" t="s">
        <v>120</v>
      </c>
    </row>
    <row r="746" spans="2:65" s="12" customFormat="1">
      <c r="B746" s="193"/>
      <c r="D746" s="180" t="s">
        <v>133</v>
      </c>
      <c r="E746" s="194" t="s">
        <v>5</v>
      </c>
      <c r="F746" s="195" t="s">
        <v>135</v>
      </c>
      <c r="H746" s="196">
        <v>3</v>
      </c>
      <c r="I746" s="197"/>
      <c r="L746" s="193"/>
      <c r="M746" s="198"/>
      <c r="N746" s="199"/>
      <c r="O746" s="199"/>
      <c r="P746" s="199"/>
      <c r="Q746" s="199"/>
      <c r="R746" s="199"/>
      <c r="S746" s="199"/>
      <c r="T746" s="200"/>
      <c r="AT746" s="194" t="s">
        <v>133</v>
      </c>
      <c r="AU746" s="194" t="s">
        <v>81</v>
      </c>
      <c r="AV746" s="12" t="s">
        <v>127</v>
      </c>
      <c r="AW746" s="12" t="s">
        <v>35</v>
      </c>
      <c r="AX746" s="12" t="s">
        <v>79</v>
      </c>
      <c r="AY746" s="194" t="s">
        <v>120</v>
      </c>
    </row>
    <row r="747" spans="2:65" s="1" customFormat="1" ht="16.5" customHeight="1">
      <c r="B747" s="167"/>
      <c r="C747" s="201" t="s">
        <v>784</v>
      </c>
      <c r="D747" s="201" t="s">
        <v>332</v>
      </c>
      <c r="E747" s="202" t="s">
        <v>785</v>
      </c>
      <c r="F747" s="203" t="s">
        <v>786</v>
      </c>
      <c r="G747" s="204" t="s">
        <v>125</v>
      </c>
      <c r="H747" s="205">
        <v>6</v>
      </c>
      <c r="I747" s="206"/>
      <c r="J747" s="207">
        <f>ROUND(I747*H747,2)</f>
        <v>0</v>
      </c>
      <c r="K747" s="203" t="s">
        <v>126</v>
      </c>
      <c r="L747" s="208"/>
      <c r="M747" s="209" t="s">
        <v>5</v>
      </c>
      <c r="N747" s="210" t="s">
        <v>42</v>
      </c>
      <c r="O747" s="40"/>
      <c r="P747" s="177">
        <f>O747*H747</f>
        <v>0</v>
      </c>
      <c r="Q747" s="177">
        <v>8.8500000000000002E-3</v>
      </c>
      <c r="R747" s="177">
        <f>Q747*H747</f>
        <v>5.3100000000000001E-2</v>
      </c>
      <c r="S747" s="177">
        <v>0</v>
      </c>
      <c r="T747" s="178">
        <f>S747*H747</f>
        <v>0</v>
      </c>
      <c r="AR747" s="22" t="s">
        <v>169</v>
      </c>
      <c r="AT747" s="22" t="s">
        <v>332</v>
      </c>
      <c r="AU747" s="22" t="s">
        <v>81</v>
      </c>
      <c r="AY747" s="22" t="s">
        <v>120</v>
      </c>
      <c r="BE747" s="179">
        <f>IF(N747="základní",J747,0)</f>
        <v>0</v>
      </c>
      <c r="BF747" s="179">
        <f>IF(N747="snížená",J747,0)</f>
        <v>0</v>
      </c>
      <c r="BG747" s="179">
        <f>IF(N747="zákl. přenesená",J747,0)</f>
        <v>0</v>
      </c>
      <c r="BH747" s="179">
        <f>IF(N747="sníž. přenesená",J747,0)</f>
        <v>0</v>
      </c>
      <c r="BI747" s="179">
        <f>IF(N747="nulová",J747,0)</f>
        <v>0</v>
      </c>
      <c r="BJ747" s="22" t="s">
        <v>79</v>
      </c>
      <c r="BK747" s="179">
        <f>ROUND(I747*H747,2)</f>
        <v>0</v>
      </c>
      <c r="BL747" s="22" t="s">
        <v>127</v>
      </c>
      <c r="BM747" s="22" t="s">
        <v>787</v>
      </c>
    </row>
    <row r="748" spans="2:65" s="1" customFormat="1">
      <c r="B748" s="39"/>
      <c r="D748" s="180" t="s">
        <v>129</v>
      </c>
      <c r="F748" s="181" t="s">
        <v>788</v>
      </c>
      <c r="I748" s="182"/>
      <c r="L748" s="39"/>
      <c r="M748" s="183"/>
      <c r="N748" s="40"/>
      <c r="O748" s="40"/>
      <c r="P748" s="40"/>
      <c r="Q748" s="40"/>
      <c r="R748" s="40"/>
      <c r="S748" s="40"/>
      <c r="T748" s="68"/>
      <c r="AT748" s="22" t="s">
        <v>129</v>
      </c>
      <c r="AU748" s="22" t="s">
        <v>81</v>
      </c>
    </row>
    <row r="749" spans="2:65" s="11" customFormat="1">
      <c r="B749" s="185"/>
      <c r="D749" s="180" t="s">
        <v>133</v>
      </c>
      <c r="E749" s="186" t="s">
        <v>5</v>
      </c>
      <c r="F749" s="187" t="s">
        <v>789</v>
      </c>
      <c r="H749" s="188">
        <v>6</v>
      </c>
      <c r="I749" s="189"/>
      <c r="L749" s="185"/>
      <c r="M749" s="190"/>
      <c r="N749" s="191"/>
      <c r="O749" s="191"/>
      <c r="P749" s="191"/>
      <c r="Q749" s="191"/>
      <c r="R749" s="191"/>
      <c r="S749" s="191"/>
      <c r="T749" s="192"/>
      <c r="AT749" s="186" t="s">
        <v>133</v>
      </c>
      <c r="AU749" s="186" t="s">
        <v>81</v>
      </c>
      <c r="AV749" s="11" t="s">
        <v>81</v>
      </c>
      <c r="AW749" s="11" t="s">
        <v>35</v>
      </c>
      <c r="AX749" s="11" t="s">
        <v>71</v>
      </c>
      <c r="AY749" s="186" t="s">
        <v>120</v>
      </c>
    </row>
    <row r="750" spans="2:65" s="12" customFormat="1">
      <c r="B750" s="193"/>
      <c r="D750" s="180" t="s">
        <v>133</v>
      </c>
      <c r="E750" s="194" t="s">
        <v>5</v>
      </c>
      <c r="F750" s="195" t="s">
        <v>135</v>
      </c>
      <c r="H750" s="196">
        <v>6</v>
      </c>
      <c r="I750" s="197"/>
      <c r="L750" s="193"/>
      <c r="M750" s="198"/>
      <c r="N750" s="199"/>
      <c r="O750" s="199"/>
      <c r="P750" s="199"/>
      <c r="Q750" s="199"/>
      <c r="R750" s="199"/>
      <c r="S750" s="199"/>
      <c r="T750" s="200"/>
      <c r="AT750" s="194" t="s">
        <v>133</v>
      </c>
      <c r="AU750" s="194" t="s">
        <v>81</v>
      </c>
      <c r="AV750" s="12" t="s">
        <v>127</v>
      </c>
      <c r="AW750" s="12" t="s">
        <v>35</v>
      </c>
      <c r="AX750" s="12" t="s">
        <v>79</v>
      </c>
      <c r="AY750" s="194" t="s">
        <v>120</v>
      </c>
    </row>
    <row r="751" spans="2:65" s="1" customFormat="1" ht="25.5" customHeight="1">
      <c r="B751" s="167"/>
      <c r="C751" s="168" t="s">
        <v>790</v>
      </c>
      <c r="D751" s="168" t="s">
        <v>122</v>
      </c>
      <c r="E751" s="169" t="s">
        <v>791</v>
      </c>
      <c r="F751" s="170" t="s">
        <v>792</v>
      </c>
      <c r="G751" s="171" t="s">
        <v>210</v>
      </c>
      <c r="H751" s="172">
        <v>91.5</v>
      </c>
      <c r="I751" s="173"/>
      <c r="J751" s="174">
        <f>ROUND(I751*H751,2)</f>
        <v>0</v>
      </c>
      <c r="K751" s="170" t="s">
        <v>126</v>
      </c>
      <c r="L751" s="39"/>
      <c r="M751" s="175" t="s">
        <v>5</v>
      </c>
      <c r="N751" s="176" t="s">
        <v>42</v>
      </c>
      <c r="O751" s="40"/>
      <c r="P751" s="177">
        <f>O751*H751</f>
        <v>0</v>
      </c>
      <c r="Q751" s="177">
        <v>1.0000000000000001E-5</v>
      </c>
      <c r="R751" s="177">
        <f>Q751*H751</f>
        <v>9.1500000000000012E-4</v>
      </c>
      <c r="S751" s="177">
        <v>0</v>
      </c>
      <c r="T751" s="178">
        <f>S751*H751</f>
        <v>0</v>
      </c>
      <c r="AR751" s="22" t="s">
        <v>127</v>
      </c>
      <c r="AT751" s="22" t="s">
        <v>122</v>
      </c>
      <c r="AU751" s="22" t="s">
        <v>81</v>
      </c>
      <c r="AY751" s="22" t="s">
        <v>120</v>
      </c>
      <c r="BE751" s="179">
        <f>IF(N751="základní",J751,0)</f>
        <v>0</v>
      </c>
      <c r="BF751" s="179">
        <f>IF(N751="snížená",J751,0)</f>
        <v>0</v>
      </c>
      <c r="BG751" s="179">
        <f>IF(N751="zákl. přenesená",J751,0)</f>
        <v>0</v>
      </c>
      <c r="BH751" s="179">
        <f>IF(N751="sníž. přenesená",J751,0)</f>
        <v>0</v>
      </c>
      <c r="BI751" s="179">
        <f>IF(N751="nulová",J751,0)</f>
        <v>0</v>
      </c>
      <c r="BJ751" s="22" t="s">
        <v>79</v>
      </c>
      <c r="BK751" s="179">
        <f>ROUND(I751*H751,2)</f>
        <v>0</v>
      </c>
      <c r="BL751" s="22" t="s">
        <v>127</v>
      </c>
      <c r="BM751" s="22" t="s">
        <v>793</v>
      </c>
    </row>
    <row r="752" spans="2:65" s="1" customFormat="1" ht="27">
      <c r="B752" s="39"/>
      <c r="D752" s="180" t="s">
        <v>129</v>
      </c>
      <c r="F752" s="181" t="s">
        <v>794</v>
      </c>
      <c r="I752" s="182"/>
      <c r="L752" s="39"/>
      <c r="M752" s="183"/>
      <c r="N752" s="40"/>
      <c r="O752" s="40"/>
      <c r="P752" s="40"/>
      <c r="Q752" s="40"/>
      <c r="R752" s="40"/>
      <c r="S752" s="40"/>
      <c r="T752" s="68"/>
      <c r="AT752" s="22" t="s">
        <v>129</v>
      </c>
      <c r="AU752" s="22" t="s">
        <v>81</v>
      </c>
    </row>
    <row r="753" spans="2:65" s="11" customFormat="1">
      <c r="B753" s="185"/>
      <c r="D753" s="180" t="s">
        <v>133</v>
      </c>
      <c r="E753" s="186" t="s">
        <v>5</v>
      </c>
      <c r="F753" s="187" t="s">
        <v>795</v>
      </c>
      <c r="H753" s="188">
        <v>91.5</v>
      </c>
      <c r="I753" s="189"/>
      <c r="L753" s="185"/>
      <c r="M753" s="190"/>
      <c r="N753" s="191"/>
      <c r="O753" s="191"/>
      <c r="P753" s="191"/>
      <c r="Q753" s="191"/>
      <c r="R753" s="191"/>
      <c r="S753" s="191"/>
      <c r="T753" s="192"/>
      <c r="AT753" s="186" t="s">
        <v>133</v>
      </c>
      <c r="AU753" s="186" t="s">
        <v>81</v>
      </c>
      <c r="AV753" s="11" t="s">
        <v>81</v>
      </c>
      <c r="AW753" s="11" t="s">
        <v>35</v>
      </c>
      <c r="AX753" s="11" t="s">
        <v>71</v>
      </c>
      <c r="AY753" s="186" t="s">
        <v>120</v>
      </c>
    </row>
    <row r="754" spans="2:65" s="12" customFormat="1">
      <c r="B754" s="193"/>
      <c r="D754" s="180" t="s">
        <v>133</v>
      </c>
      <c r="E754" s="194" t="s">
        <v>5</v>
      </c>
      <c r="F754" s="195" t="s">
        <v>135</v>
      </c>
      <c r="H754" s="196">
        <v>91.5</v>
      </c>
      <c r="I754" s="197"/>
      <c r="L754" s="193"/>
      <c r="M754" s="198"/>
      <c r="N754" s="199"/>
      <c r="O754" s="199"/>
      <c r="P754" s="199"/>
      <c r="Q754" s="199"/>
      <c r="R754" s="199"/>
      <c r="S754" s="199"/>
      <c r="T754" s="200"/>
      <c r="AT754" s="194" t="s">
        <v>133</v>
      </c>
      <c r="AU754" s="194" t="s">
        <v>81</v>
      </c>
      <c r="AV754" s="12" t="s">
        <v>127</v>
      </c>
      <c r="AW754" s="12" t="s">
        <v>35</v>
      </c>
      <c r="AX754" s="12" t="s">
        <v>79</v>
      </c>
      <c r="AY754" s="194" t="s">
        <v>120</v>
      </c>
    </row>
    <row r="755" spans="2:65" s="1" customFormat="1" ht="16.5" customHeight="1">
      <c r="B755" s="167"/>
      <c r="C755" s="201" t="s">
        <v>796</v>
      </c>
      <c r="D755" s="201" t="s">
        <v>332</v>
      </c>
      <c r="E755" s="202" t="s">
        <v>797</v>
      </c>
      <c r="F755" s="203" t="s">
        <v>798</v>
      </c>
      <c r="G755" s="204" t="s">
        <v>125</v>
      </c>
      <c r="H755" s="205">
        <v>13</v>
      </c>
      <c r="I755" s="206"/>
      <c r="J755" s="207">
        <f>ROUND(I755*H755,2)</f>
        <v>0</v>
      </c>
      <c r="K755" s="203" t="s">
        <v>126</v>
      </c>
      <c r="L755" s="208"/>
      <c r="M755" s="209" t="s">
        <v>5</v>
      </c>
      <c r="N755" s="210" t="s">
        <v>42</v>
      </c>
      <c r="O755" s="40"/>
      <c r="P755" s="177">
        <f>O755*H755</f>
        <v>0</v>
      </c>
      <c r="Q755" s="177">
        <v>1.6000000000000001E-3</v>
      </c>
      <c r="R755" s="177">
        <f>Q755*H755</f>
        <v>2.0800000000000003E-2</v>
      </c>
      <c r="S755" s="177">
        <v>0</v>
      </c>
      <c r="T755" s="178">
        <f>S755*H755</f>
        <v>0</v>
      </c>
      <c r="AR755" s="22" t="s">
        <v>169</v>
      </c>
      <c r="AT755" s="22" t="s">
        <v>332</v>
      </c>
      <c r="AU755" s="22" t="s">
        <v>81</v>
      </c>
      <c r="AY755" s="22" t="s">
        <v>120</v>
      </c>
      <c r="BE755" s="179">
        <f>IF(N755="základní",J755,0)</f>
        <v>0</v>
      </c>
      <c r="BF755" s="179">
        <f>IF(N755="snížená",J755,0)</f>
        <v>0</v>
      </c>
      <c r="BG755" s="179">
        <f>IF(N755="zákl. přenesená",J755,0)</f>
        <v>0</v>
      </c>
      <c r="BH755" s="179">
        <f>IF(N755="sníž. přenesená",J755,0)</f>
        <v>0</v>
      </c>
      <c r="BI755" s="179">
        <f>IF(N755="nulová",J755,0)</f>
        <v>0</v>
      </c>
      <c r="BJ755" s="22" t="s">
        <v>79</v>
      </c>
      <c r="BK755" s="179">
        <f>ROUND(I755*H755,2)</f>
        <v>0</v>
      </c>
      <c r="BL755" s="22" t="s">
        <v>127</v>
      </c>
      <c r="BM755" s="22" t="s">
        <v>799</v>
      </c>
    </row>
    <row r="756" spans="2:65" s="1" customFormat="1">
      <c r="B756" s="39"/>
      <c r="D756" s="180" t="s">
        <v>129</v>
      </c>
      <c r="F756" s="181" t="s">
        <v>800</v>
      </c>
      <c r="I756" s="182"/>
      <c r="L756" s="39"/>
      <c r="M756" s="183"/>
      <c r="N756" s="40"/>
      <c r="O756" s="40"/>
      <c r="P756" s="40"/>
      <c r="Q756" s="40"/>
      <c r="R756" s="40"/>
      <c r="S756" s="40"/>
      <c r="T756" s="68"/>
      <c r="AT756" s="22" t="s">
        <v>129</v>
      </c>
      <c r="AU756" s="22" t="s">
        <v>81</v>
      </c>
    </row>
    <row r="757" spans="2:65" s="11" customFormat="1">
      <c r="B757" s="185"/>
      <c r="D757" s="180" t="s">
        <v>133</v>
      </c>
      <c r="E757" s="186" t="s">
        <v>5</v>
      </c>
      <c r="F757" s="187" t="s">
        <v>771</v>
      </c>
      <c r="H757" s="188">
        <v>13</v>
      </c>
      <c r="I757" s="189"/>
      <c r="L757" s="185"/>
      <c r="M757" s="190"/>
      <c r="N757" s="191"/>
      <c r="O757" s="191"/>
      <c r="P757" s="191"/>
      <c r="Q757" s="191"/>
      <c r="R757" s="191"/>
      <c r="S757" s="191"/>
      <c r="T757" s="192"/>
      <c r="AT757" s="186" t="s">
        <v>133</v>
      </c>
      <c r="AU757" s="186" t="s">
        <v>81</v>
      </c>
      <c r="AV757" s="11" t="s">
        <v>81</v>
      </c>
      <c r="AW757" s="11" t="s">
        <v>35</v>
      </c>
      <c r="AX757" s="11" t="s">
        <v>71</v>
      </c>
      <c r="AY757" s="186" t="s">
        <v>120</v>
      </c>
    </row>
    <row r="758" spans="2:65" s="12" customFormat="1">
      <c r="B758" s="193"/>
      <c r="D758" s="180" t="s">
        <v>133</v>
      </c>
      <c r="E758" s="194" t="s">
        <v>5</v>
      </c>
      <c r="F758" s="195" t="s">
        <v>135</v>
      </c>
      <c r="H758" s="196">
        <v>13</v>
      </c>
      <c r="I758" s="197"/>
      <c r="L758" s="193"/>
      <c r="M758" s="198"/>
      <c r="N758" s="199"/>
      <c r="O758" s="199"/>
      <c r="P758" s="199"/>
      <c r="Q758" s="199"/>
      <c r="R758" s="199"/>
      <c r="S758" s="199"/>
      <c r="T758" s="200"/>
      <c r="AT758" s="194" t="s">
        <v>133</v>
      </c>
      <c r="AU758" s="194" t="s">
        <v>81</v>
      </c>
      <c r="AV758" s="12" t="s">
        <v>127</v>
      </c>
      <c r="AW758" s="12" t="s">
        <v>35</v>
      </c>
      <c r="AX758" s="12" t="s">
        <v>79</v>
      </c>
      <c r="AY758" s="194" t="s">
        <v>120</v>
      </c>
    </row>
    <row r="759" spans="2:65" s="1" customFormat="1" ht="16.5" customHeight="1">
      <c r="B759" s="167"/>
      <c r="C759" s="201" t="s">
        <v>801</v>
      </c>
      <c r="D759" s="201" t="s">
        <v>332</v>
      </c>
      <c r="E759" s="202" t="s">
        <v>802</v>
      </c>
      <c r="F759" s="203" t="s">
        <v>803</v>
      </c>
      <c r="G759" s="204" t="s">
        <v>125</v>
      </c>
      <c r="H759" s="205">
        <v>17</v>
      </c>
      <c r="I759" s="206"/>
      <c r="J759" s="207">
        <f>ROUND(I759*H759,2)</f>
        <v>0</v>
      </c>
      <c r="K759" s="203" t="s">
        <v>126</v>
      </c>
      <c r="L759" s="208"/>
      <c r="M759" s="209" t="s">
        <v>5</v>
      </c>
      <c r="N759" s="210" t="s">
        <v>42</v>
      </c>
      <c r="O759" s="40"/>
      <c r="P759" s="177">
        <f>O759*H759</f>
        <v>0</v>
      </c>
      <c r="Q759" s="177">
        <v>2.6700000000000001E-3</v>
      </c>
      <c r="R759" s="177">
        <f>Q759*H759</f>
        <v>4.539E-2</v>
      </c>
      <c r="S759" s="177">
        <v>0</v>
      </c>
      <c r="T759" s="178">
        <f>S759*H759</f>
        <v>0</v>
      </c>
      <c r="AR759" s="22" t="s">
        <v>169</v>
      </c>
      <c r="AT759" s="22" t="s">
        <v>332</v>
      </c>
      <c r="AU759" s="22" t="s">
        <v>81</v>
      </c>
      <c r="AY759" s="22" t="s">
        <v>120</v>
      </c>
      <c r="BE759" s="179">
        <f>IF(N759="základní",J759,0)</f>
        <v>0</v>
      </c>
      <c r="BF759" s="179">
        <f>IF(N759="snížená",J759,0)</f>
        <v>0</v>
      </c>
      <c r="BG759" s="179">
        <f>IF(N759="zákl. přenesená",J759,0)</f>
        <v>0</v>
      </c>
      <c r="BH759" s="179">
        <f>IF(N759="sníž. přenesená",J759,0)</f>
        <v>0</v>
      </c>
      <c r="BI759" s="179">
        <f>IF(N759="nulová",J759,0)</f>
        <v>0</v>
      </c>
      <c r="BJ759" s="22" t="s">
        <v>79</v>
      </c>
      <c r="BK759" s="179">
        <f>ROUND(I759*H759,2)</f>
        <v>0</v>
      </c>
      <c r="BL759" s="22" t="s">
        <v>127</v>
      </c>
      <c r="BM759" s="22" t="s">
        <v>804</v>
      </c>
    </row>
    <row r="760" spans="2:65" s="1" customFormat="1">
      <c r="B760" s="39"/>
      <c r="D760" s="180" t="s">
        <v>129</v>
      </c>
      <c r="F760" s="181" t="s">
        <v>805</v>
      </c>
      <c r="I760" s="182"/>
      <c r="L760" s="39"/>
      <c r="M760" s="183"/>
      <c r="N760" s="40"/>
      <c r="O760" s="40"/>
      <c r="P760" s="40"/>
      <c r="Q760" s="40"/>
      <c r="R760" s="40"/>
      <c r="S760" s="40"/>
      <c r="T760" s="68"/>
      <c r="AT760" s="22" t="s">
        <v>129</v>
      </c>
      <c r="AU760" s="22" t="s">
        <v>81</v>
      </c>
    </row>
    <row r="761" spans="2:65" s="11" customFormat="1">
      <c r="B761" s="185"/>
      <c r="D761" s="180" t="s">
        <v>133</v>
      </c>
      <c r="E761" s="186" t="s">
        <v>5</v>
      </c>
      <c r="F761" s="187" t="s">
        <v>806</v>
      </c>
      <c r="H761" s="188">
        <v>17</v>
      </c>
      <c r="I761" s="189"/>
      <c r="L761" s="185"/>
      <c r="M761" s="190"/>
      <c r="N761" s="191"/>
      <c r="O761" s="191"/>
      <c r="P761" s="191"/>
      <c r="Q761" s="191"/>
      <c r="R761" s="191"/>
      <c r="S761" s="191"/>
      <c r="T761" s="192"/>
      <c r="AT761" s="186" t="s">
        <v>133</v>
      </c>
      <c r="AU761" s="186" t="s">
        <v>81</v>
      </c>
      <c r="AV761" s="11" t="s">
        <v>81</v>
      </c>
      <c r="AW761" s="11" t="s">
        <v>35</v>
      </c>
      <c r="AX761" s="11" t="s">
        <v>71</v>
      </c>
      <c r="AY761" s="186" t="s">
        <v>120</v>
      </c>
    </row>
    <row r="762" spans="2:65" s="12" customFormat="1">
      <c r="B762" s="193"/>
      <c r="D762" s="180" t="s">
        <v>133</v>
      </c>
      <c r="E762" s="194" t="s">
        <v>5</v>
      </c>
      <c r="F762" s="195" t="s">
        <v>135</v>
      </c>
      <c r="H762" s="196">
        <v>17</v>
      </c>
      <c r="I762" s="197"/>
      <c r="L762" s="193"/>
      <c r="M762" s="198"/>
      <c r="N762" s="199"/>
      <c r="O762" s="199"/>
      <c r="P762" s="199"/>
      <c r="Q762" s="199"/>
      <c r="R762" s="199"/>
      <c r="S762" s="199"/>
      <c r="T762" s="200"/>
      <c r="AT762" s="194" t="s">
        <v>133</v>
      </c>
      <c r="AU762" s="194" t="s">
        <v>81</v>
      </c>
      <c r="AV762" s="12" t="s">
        <v>127</v>
      </c>
      <c r="AW762" s="12" t="s">
        <v>35</v>
      </c>
      <c r="AX762" s="12" t="s">
        <v>79</v>
      </c>
      <c r="AY762" s="194" t="s">
        <v>120</v>
      </c>
    </row>
    <row r="763" spans="2:65" s="1" customFormat="1" ht="16.5" customHeight="1">
      <c r="B763" s="167"/>
      <c r="C763" s="201" t="s">
        <v>807</v>
      </c>
      <c r="D763" s="201" t="s">
        <v>332</v>
      </c>
      <c r="E763" s="202" t="s">
        <v>808</v>
      </c>
      <c r="F763" s="203" t="s">
        <v>809</v>
      </c>
      <c r="G763" s="204" t="s">
        <v>125</v>
      </c>
      <c r="H763" s="205">
        <v>9</v>
      </c>
      <c r="I763" s="206"/>
      <c r="J763" s="207">
        <f>ROUND(I763*H763,2)</f>
        <v>0</v>
      </c>
      <c r="K763" s="203" t="s">
        <v>126</v>
      </c>
      <c r="L763" s="208"/>
      <c r="M763" s="209" t="s">
        <v>5</v>
      </c>
      <c r="N763" s="210" t="s">
        <v>42</v>
      </c>
      <c r="O763" s="40"/>
      <c r="P763" s="177">
        <f>O763*H763</f>
        <v>0</v>
      </c>
      <c r="Q763" s="177">
        <v>5.62E-3</v>
      </c>
      <c r="R763" s="177">
        <f>Q763*H763</f>
        <v>5.058E-2</v>
      </c>
      <c r="S763" s="177">
        <v>0</v>
      </c>
      <c r="T763" s="178">
        <f>S763*H763</f>
        <v>0</v>
      </c>
      <c r="AR763" s="22" t="s">
        <v>169</v>
      </c>
      <c r="AT763" s="22" t="s">
        <v>332</v>
      </c>
      <c r="AU763" s="22" t="s">
        <v>81</v>
      </c>
      <c r="AY763" s="22" t="s">
        <v>120</v>
      </c>
      <c r="BE763" s="179">
        <f>IF(N763="základní",J763,0)</f>
        <v>0</v>
      </c>
      <c r="BF763" s="179">
        <f>IF(N763="snížená",J763,0)</f>
        <v>0</v>
      </c>
      <c r="BG763" s="179">
        <f>IF(N763="zákl. přenesená",J763,0)</f>
        <v>0</v>
      </c>
      <c r="BH763" s="179">
        <f>IF(N763="sníž. přenesená",J763,0)</f>
        <v>0</v>
      </c>
      <c r="BI763" s="179">
        <f>IF(N763="nulová",J763,0)</f>
        <v>0</v>
      </c>
      <c r="BJ763" s="22" t="s">
        <v>79</v>
      </c>
      <c r="BK763" s="179">
        <f>ROUND(I763*H763,2)</f>
        <v>0</v>
      </c>
      <c r="BL763" s="22" t="s">
        <v>127</v>
      </c>
      <c r="BM763" s="22" t="s">
        <v>810</v>
      </c>
    </row>
    <row r="764" spans="2:65" s="1" customFormat="1">
      <c r="B764" s="39"/>
      <c r="D764" s="180" t="s">
        <v>129</v>
      </c>
      <c r="F764" s="181" t="s">
        <v>811</v>
      </c>
      <c r="I764" s="182"/>
      <c r="L764" s="39"/>
      <c r="M764" s="183"/>
      <c r="N764" s="40"/>
      <c r="O764" s="40"/>
      <c r="P764" s="40"/>
      <c r="Q764" s="40"/>
      <c r="R764" s="40"/>
      <c r="S764" s="40"/>
      <c r="T764" s="68"/>
      <c r="AT764" s="22" t="s">
        <v>129</v>
      </c>
      <c r="AU764" s="22" t="s">
        <v>81</v>
      </c>
    </row>
    <row r="765" spans="2:65" s="11" customFormat="1">
      <c r="B765" s="185"/>
      <c r="D765" s="180" t="s">
        <v>133</v>
      </c>
      <c r="E765" s="186" t="s">
        <v>5</v>
      </c>
      <c r="F765" s="187" t="s">
        <v>812</v>
      </c>
      <c r="H765" s="188">
        <v>9</v>
      </c>
      <c r="I765" s="189"/>
      <c r="L765" s="185"/>
      <c r="M765" s="190"/>
      <c r="N765" s="191"/>
      <c r="O765" s="191"/>
      <c r="P765" s="191"/>
      <c r="Q765" s="191"/>
      <c r="R765" s="191"/>
      <c r="S765" s="191"/>
      <c r="T765" s="192"/>
      <c r="AT765" s="186" t="s">
        <v>133</v>
      </c>
      <c r="AU765" s="186" t="s">
        <v>81</v>
      </c>
      <c r="AV765" s="11" t="s">
        <v>81</v>
      </c>
      <c r="AW765" s="11" t="s">
        <v>35</v>
      </c>
      <c r="AX765" s="11" t="s">
        <v>71</v>
      </c>
      <c r="AY765" s="186" t="s">
        <v>120</v>
      </c>
    </row>
    <row r="766" spans="2:65" s="12" customFormat="1">
      <c r="B766" s="193"/>
      <c r="D766" s="180" t="s">
        <v>133</v>
      </c>
      <c r="E766" s="194" t="s">
        <v>5</v>
      </c>
      <c r="F766" s="195" t="s">
        <v>135</v>
      </c>
      <c r="H766" s="196">
        <v>9</v>
      </c>
      <c r="I766" s="197"/>
      <c r="L766" s="193"/>
      <c r="M766" s="198"/>
      <c r="N766" s="199"/>
      <c r="O766" s="199"/>
      <c r="P766" s="199"/>
      <c r="Q766" s="199"/>
      <c r="R766" s="199"/>
      <c r="S766" s="199"/>
      <c r="T766" s="200"/>
      <c r="AT766" s="194" t="s">
        <v>133</v>
      </c>
      <c r="AU766" s="194" t="s">
        <v>81</v>
      </c>
      <c r="AV766" s="12" t="s">
        <v>127</v>
      </c>
      <c r="AW766" s="12" t="s">
        <v>35</v>
      </c>
      <c r="AX766" s="12" t="s">
        <v>79</v>
      </c>
      <c r="AY766" s="194" t="s">
        <v>120</v>
      </c>
    </row>
    <row r="767" spans="2:65" s="1" customFormat="1" ht="16.5" customHeight="1">
      <c r="B767" s="167"/>
      <c r="C767" s="201" t="s">
        <v>813</v>
      </c>
      <c r="D767" s="201" t="s">
        <v>332</v>
      </c>
      <c r="E767" s="202" t="s">
        <v>814</v>
      </c>
      <c r="F767" s="203" t="s">
        <v>815</v>
      </c>
      <c r="G767" s="204" t="s">
        <v>125</v>
      </c>
      <c r="H767" s="205">
        <v>5</v>
      </c>
      <c r="I767" s="206"/>
      <c r="J767" s="207">
        <f>ROUND(I767*H767,2)</f>
        <v>0</v>
      </c>
      <c r="K767" s="203" t="s">
        <v>126</v>
      </c>
      <c r="L767" s="208"/>
      <c r="M767" s="209" t="s">
        <v>5</v>
      </c>
      <c r="N767" s="210" t="s">
        <v>42</v>
      </c>
      <c r="O767" s="40"/>
      <c r="P767" s="177">
        <f>O767*H767</f>
        <v>0</v>
      </c>
      <c r="Q767" s="177">
        <v>8.0099999999999998E-3</v>
      </c>
      <c r="R767" s="177">
        <f>Q767*H767</f>
        <v>4.0050000000000002E-2</v>
      </c>
      <c r="S767" s="177">
        <v>0</v>
      </c>
      <c r="T767" s="178">
        <f>S767*H767</f>
        <v>0</v>
      </c>
      <c r="AR767" s="22" t="s">
        <v>169</v>
      </c>
      <c r="AT767" s="22" t="s">
        <v>332</v>
      </c>
      <c r="AU767" s="22" t="s">
        <v>81</v>
      </c>
      <c r="AY767" s="22" t="s">
        <v>120</v>
      </c>
      <c r="BE767" s="179">
        <f>IF(N767="základní",J767,0)</f>
        <v>0</v>
      </c>
      <c r="BF767" s="179">
        <f>IF(N767="snížená",J767,0)</f>
        <v>0</v>
      </c>
      <c r="BG767" s="179">
        <f>IF(N767="zákl. přenesená",J767,0)</f>
        <v>0</v>
      </c>
      <c r="BH767" s="179">
        <f>IF(N767="sníž. přenesená",J767,0)</f>
        <v>0</v>
      </c>
      <c r="BI767" s="179">
        <f>IF(N767="nulová",J767,0)</f>
        <v>0</v>
      </c>
      <c r="BJ767" s="22" t="s">
        <v>79</v>
      </c>
      <c r="BK767" s="179">
        <f>ROUND(I767*H767,2)</f>
        <v>0</v>
      </c>
      <c r="BL767" s="22" t="s">
        <v>127</v>
      </c>
      <c r="BM767" s="22" t="s">
        <v>816</v>
      </c>
    </row>
    <row r="768" spans="2:65" s="1" customFormat="1">
      <c r="B768" s="39"/>
      <c r="D768" s="180" t="s">
        <v>129</v>
      </c>
      <c r="F768" s="181" t="s">
        <v>817</v>
      </c>
      <c r="I768" s="182"/>
      <c r="L768" s="39"/>
      <c r="M768" s="183"/>
      <c r="N768" s="40"/>
      <c r="O768" s="40"/>
      <c r="P768" s="40"/>
      <c r="Q768" s="40"/>
      <c r="R768" s="40"/>
      <c r="S768" s="40"/>
      <c r="T768" s="68"/>
      <c r="AT768" s="22" t="s">
        <v>129</v>
      </c>
      <c r="AU768" s="22" t="s">
        <v>81</v>
      </c>
    </row>
    <row r="769" spans="2:65" s="11" customFormat="1">
      <c r="B769" s="185"/>
      <c r="D769" s="180" t="s">
        <v>133</v>
      </c>
      <c r="E769" s="186" t="s">
        <v>5</v>
      </c>
      <c r="F769" s="187" t="s">
        <v>405</v>
      </c>
      <c r="H769" s="188">
        <v>5</v>
      </c>
      <c r="I769" s="189"/>
      <c r="L769" s="185"/>
      <c r="M769" s="190"/>
      <c r="N769" s="191"/>
      <c r="O769" s="191"/>
      <c r="P769" s="191"/>
      <c r="Q769" s="191"/>
      <c r="R769" s="191"/>
      <c r="S769" s="191"/>
      <c r="T769" s="192"/>
      <c r="AT769" s="186" t="s">
        <v>133</v>
      </c>
      <c r="AU769" s="186" t="s">
        <v>81</v>
      </c>
      <c r="AV769" s="11" t="s">
        <v>81</v>
      </c>
      <c r="AW769" s="11" t="s">
        <v>35</v>
      </c>
      <c r="AX769" s="11" t="s">
        <v>71</v>
      </c>
      <c r="AY769" s="186" t="s">
        <v>120</v>
      </c>
    </row>
    <row r="770" spans="2:65" s="12" customFormat="1">
      <c r="B770" s="193"/>
      <c r="D770" s="180" t="s">
        <v>133</v>
      </c>
      <c r="E770" s="194" t="s">
        <v>5</v>
      </c>
      <c r="F770" s="195" t="s">
        <v>135</v>
      </c>
      <c r="H770" s="196">
        <v>5</v>
      </c>
      <c r="I770" s="197"/>
      <c r="L770" s="193"/>
      <c r="M770" s="198"/>
      <c r="N770" s="199"/>
      <c r="O770" s="199"/>
      <c r="P770" s="199"/>
      <c r="Q770" s="199"/>
      <c r="R770" s="199"/>
      <c r="S770" s="199"/>
      <c r="T770" s="200"/>
      <c r="AT770" s="194" t="s">
        <v>133</v>
      </c>
      <c r="AU770" s="194" t="s">
        <v>81</v>
      </c>
      <c r="AV770" s="12" t="s">
        <v>127</v>
      </c>
      <c r="AW770" s="12" t="s">
        <v>35</v>
      </c>
      <c r="AX770" s="12" t="s">
        <v>79</v>
      </c>
      <c r="AY770" s="194" t="s">
        <v>120</v>
      </c>
    </row>
    <row r="771" spans="2:65" s="1" customFormat="1" ht="16.5" customHeight="1">
      <c r="B771" s="167"/>
      <c r="C771" s="201" t="s">
        <v>818</v>
      </c>
      <c r="D771" s="201" t="s">
        <v>332</v>
      </c>
      <c r="E771" s="202" t="s">
        <v>819</v>
      </c>
      <c r="F771" s="203" t="s">
        <v>820</v>
      </c>
      <c r="G771" s="204" t="s">
        <v>125</v>
      </c>
      <c r="H771" s="205">
        <v>7</v>
      </c>
      <c r="I771" s="206"/>
      <c r="J771" s="207">
        <f>ROUND(I771*H771,2)</f>
        <v>0</v>
      </c>
      <c r="K771" s="203" t="s">
        <v>126</v>
      </c>
      <c r="L771" s="208"/>
      <c r="M771" s="209" t="s">
        <v>5</v>
      </c>
      <c r="N771" s="210" t="s">
        <v>42</v>
      </c>
      <c r="O771" s="40"/>
      <c r="P771" s="177">
        <f>O771*H771</f>
        <v>0</v>
      </c>
      <c r="Q771" s="177">
        <v>1.3350000000000001E-2</v>
      </c>
      <c r="R771" s="177">
        <f>Q771*H771</f>
        <v>9.3450000000000005E-2</v>
      </c>
      <c r="S771" s="177">
        <v>0</v>
      </c>
      <c r="T771" s="178">
        <f>S771*H771</f>
        <v>0</v>
      </c>
      <c r="AR771" s="22" t="s">
        <v>169</v>
      </c>
      <c r="AT771" s="22" t="s">
        <v>332</v>
      </c>
      <c r="AU771" s="22" t="s">
        <v>81</v>
      </c>
      <c r="AY771" s="22" t="s">
        <v>120</v>
      </c>
      <c r="BE771" s="179">
        <f>IF(N771="základní",J771,0)</f>
        <v>0</v>
      </c>
      <c r="BF771" s="179">
        <f>IF(N771="snížená",J771,0)</f>
        <v>0</v>
      </c>
      <c r="BG771" s="179">
        <f>IF(N771="zákl. přenesená",J771,0)</f>
        <v>0</v>
      </c>
      <c r="BH771" s="179">
        <f>IF(N771="sníž. přenesená",J771,0)</f>
        <v>0</v>
      </c>
      <c r="BI771" s="179">
        <f>IF(N771="nulová",J771,0)</f>
        <v>0</v>
      </c>
      <c r="BJ771" s="22" t="s">
        <v>79</v>
      </c>
      <c r="BK771" s="179">
        <f>ROUND(I771*H771,2)</f>
        <v>0</v>
      </c>
      <c r="BL771" s="22" t="s">
        <v>127</v>
      </c>
      <c r="BM771" s="22" t="s">
        <v>821</v>
      </c>
    </row>
    <row r="772" spans="2:65" s="1" customFormat="1">
      <c r="B772" s="39"/>
      <c r="D772" s="180" t="s">
        <v>129</v>
      </c>
      <c r="F772" s="181" t="s">
        <v>822</v>
      </c>
      <c r="I772" s="182"/>
      <c r="L772" s="39"/>
      <c r="M772" s="183"/>
      <c r="N772" s="40"/>
      <c r="O772" s="40"/>
      <c r="P772" s="40"/>
      <c r="Q772" s="40"/>
      <c r="R772" s="40"/>
      <c r="S772" s="40"/>
      <c r="T772" s="68"/>
      <c r="AT772" s="22" t="s">
        <v>129</v>
      </c>
      <c r="AU772" s="22" t="s">
        <v>81</v>
      </c>
    </row>
    <row r="773" spans="2:65" s="11" customFormat="1">
      <c r="B773" s="185"/>
      <c r="D773" s="180" t="s">
        <v>133</v>
      </c>
      <c r="E773" s="186" t="s">
        <v>5</v>
      </c>
      <c r="F773" s="187" t="s">
        <v>823</v>
      </c>
      <c r="H773" s="188">
        <v>7</v>
      </c>
      <c r="I773" s="189"/>
      <c r="L773" s="185"/>
      <c r="M773" s="190"/>
      <c r="N773" s="191"/>
      <c r="O773" s="191"/>
      <c r="P773" s="191"/>
      <c r="Q773" s="191"/>
      <c r="R773" s="191"/>
      <c r="S773" s="191"/>
      <c r="T773" s="192"/>
      <c r="AT773" s="186" t="s">
        <v>133</v>
      </c>
      <c r="AU773" s="186" t="s">
        <v>81</v>
      </c>
      <c r="AV773" s="11" t="s">
        <v>81</v>
      </c>
      <c r="AW773" s="11" t="s">
        <v>35</v>
      </c>
      <c r="AX773" s="11" t="s">
        <v>71</v>
      </c>
      <c r="AY773" s="186" t="s">
        <v>120</v>
      </c>
    </row>
    <row r="774" spans="2:65" s="12" customFormat="1">
      <c r="B774" s="193"/>
      <c r="D774" s="180" t="s">
        <v>133</v>
      </c>
      <c r="E774" s="194" t="s">
        <v>5</v>
      </c>
      <c r="F774" s="195" t="s">
        <v>135</v>
      </c>
      <c r="H774" s="196">
        <v>7</v>
      </c>
      <c r="I774" s="197"/>
      <c r="L774" s="193"/>
      <c r="M774" s="198"/>
      <c r="N774" s="199"/>
      <c r="O774" s="199"/>
      <c r="P774" s="199"/>
      <c r="Q774" s="199"/>
      <c r="R774" s="199"/>
      <c r="S774" s="199"/>
      <c r="T774" s="200"/>
      <c r="AT774" s="194" t="s">
        <v>133</v>
      </c>
      <c r="AU774" s="194" t="s">
        <v>81</v>
      </c>
      <c r="AV774" s="12" t="s">
        <v>127</v>
      </c>
      <c r="AW774" s="12" t="s">
        <v>35</v>
      </c>
      <c r="AX774" s="12" t="s">
        <v>79</v>
      </c>
      <c r="AY774" s="194" t="s">
        <v>120</v>
      </c>
    </row>
    <row r="775" spans="2:65" s="1" customFormat="1" ht="16.5" customHeight="1">
      <c r="B775" s="167"/>
      <c r="C775" s="168" t="s">
        <v>824</v>
      </c>
      <c r="D775" s="168" t="s">
        <v>122</v>
      </c>
      <c r="E775" s="169" t="s">
        <v>825</v>
      </c>
      <c r="F775" s="170" t="s">
        <v>826</v>
      </c>
      <c r="G775" s="171" t="s">
        <v>210</v>
      </c>
      <c r="H775" s="172">
        <v>108</v>
      </c>
      <c r="I775" s="173"/>
      <c r="J775" s="174">
        <f>ROUND(I775*H775,2)</f>
        <v>0</v>
      </c>
      <c r="K775" s="170" t="s">
        <v>126</v>
      </c>
      <c r="L775" s="39"/>
      <c r="M775" s="175" t="s">
        <v>5</v>
      </c>
      <c r="N775" s="176" t="s">
        <v>42</v>
      </c>
      <c r="O775" s="40"/>
      <c r="P775" s="177">
        <f>O775*H775</f>
        <v>0</v>
      </c>
      <c r="Q775" s="177">
        <v>1.0000000000000001E-5</v>
      </c>
      <c r="R775" s="177">
        <f>Q775*H775</f>
        <v>1.08E-3</v>
      </c>
      <c r="S775" s="177">
        <v>0</v>
      </c>
      <c r="T775" s="178">
        <f>S775*H775</f>
        <v>0</v>
      </c>
      <c r="AR775" s="22" t="s">
        <v>127</v>
      </c>
      <c r="AT775" s="22" t="s">
        <v>122</v>
      </c>
      <c r="AU775" s="22" t="s">
        <v>81</v>
      </c>
      <c r="AY775" s="22" t="s">
        <v>120</v>
      </c>
      <c r="BE775" s="179">
        <f>IF(N775="základní",J775,0)</f>
        <v>0</v>
      </c>
      <c r="BF775" s="179">
        <f>IF(N775="snížená",J775,0)</f>
        <v>0</v>
      </c>
      <c r="BG775" s="179">
        <f>IF(N775="zákl. přenesená",J775,0)</f>
        <v>0</v>
      </c>
      <c r="BH775" s="179">
        <f>IF(N775="sníž. přenesená",J775,0)</f>
        <v>0</v>
      </c>
      <c r="BI775" s="179">
        <f>IF(N775="nulová",J775,0)</f>
        <v>0</v>
      </c>
      <c r="BJ775" s="22" t="s">
        <v>79</v>
      </c>
      <c r="BK775" s="179">
        <f>ROUND(I775*H775,2)</f>
        <v>0</v>
      </c>
      <c r="BL775" s="22" t="s">
        <v>127</v>
      </c>
      <c r="BM775" s="22" t="s">
        <v>827</v>
      </c>
    </row>
    <row r="776" spans="2:65" s="1" customFormat="1">
      <c r="B776" s="39"/>
      <c r="D776" s="180" t="s">
        <v>129</v>
      </c>
      <c r="F776" s="181" t="s">
        <v>828</v>
      </c>
      <c r="I776" s="182"/>
      <c r="L776" s="39"/>
      <c r="M776" s="183"/>
      <c r="N776" s="40"/>
      <c r="O776" s="40"/>
      <c r="P776" s="40"/>
      <c r="Q776" s="40"/>
      <c r="R776" s="40"/>
      <c r="S776" s="40"/>
      <c r="T776" s="68"/>
      <c r="AT776" s="22" t="s">
        <v>129</v>
      </c>
      <c r="AU776" s="22" t="s">
        <v>81</v>
      </c>
    </row>
    <row r="777" spans="2:65" s="11" customFormat="1">
      <c r="B777" s="185"/>
      <c r="D777" s="180" t="s">
        <v>133</v>
      </c>
      <c r="E777" s="186" t="s">
        <v>5</v>
      </c>
      <c r="F777" s="187" t="s">
        <v>829</v>
      </c>
      <c r="H777" s="188">
        <v>108</v>
      </c>
      <c r="I777" s="189"/>
      <c r="L777" s="185"/>
      <c r="M777" s="190"/>
      <c r="N777" s="191"/>
      <c r="O777" s="191"/>
      <c r="P777" s="191"/>
      <c r="Q777" s="191"/>
      <c r="R777" s="191"/>
      <c r="S777" s="191"/>
      <c r="T777" s="192"/>
      <c r="AT777" s="186" t="s">
        <v>133</v>
      </c>
      <c r="AU777" s="186" t="s">
        <v>81</v>
      </c>
      <c r="AV777" s="11" t="s">
        <v>81</v>
      </c>
      <c r="AW777" s="11" t="s">
        <v>35</v>
      </c>
      <c r="AX777" s="11" t="s">
        <v>71</v>
      </c>
      <c r="AY777" s="186" t="s">
        <v>120</v>
      </c>
    </row>
    <row r="778" spans="2:65" s="12" customFormat="1">
      <c r="B778" s="193"/>
      <c r="D778" s="180" t="s">
        <v>133</v>
      </c>
      <c r="E778" s="194" t="s">
        <v>5</v>
      </c>
      <c r="F778" s="195" t="s">
        <v>135</v>
      </c>
      <c r="H778" s="196">
        <v>108</v>
      </c>
      <c r="I778" s="197"/>
      <c r="L778" s="193"/>
      <c r="M778" s="198"/>
      <c r="N778" s="199"/>
      <c r="O778" s="199"/>
      <c r="P778" s="199"/>
      <c r="Q778" s="199"/>
      <c r="R778" s="199"/>
      <c r="S778" s="199"/>
      <c r="T778" s="200"/>
      <c r="AT778" s="194" t="s">
        <v>133</v>
      </c>
      <c r="AU778" s="194" t="s">
        <v>81</v>
      </c>
      <c r="AV778" s="12" t="s">
        <v>127</v>
      </c>
      <c r="AW778" s="12" t="s">
        <v>35</v>
      </c>
      <c r="AX778" s="12" t="s">
        <v>79</v>
      </c>
      <c r="AY778" s="194" t="s">
        <v>120</v>
      </c>
    </row>
    <row r="779" spans="2:65" s="1" customFormat="1" ht="25.5" customHeight="1">
      <c r="B779" s="167"/>
      <c r="C779" s="201" t="s">
        <v>830</v>
      </c>
      <c r="D779" s="201" t="s">
        <v>332</v>
      </c>
      <c r="E779" s="202" t="s">
        <v>831</v>
      </c>
      <c r="F779" s="203" t="s">
        <v>832</v>
      </c>
      <c r="G779" s="204" t="s">
        <v>125</v>
      </c>
      <c r="H779" s="205">
        <v>8</v>
      </c>
      <c r="I779" s="206"/>
      <c r="J779" s="207">
        <f>ROUND(I779*H779,2)</f>
        <v>0</v>
      </c>
      <c r="K779" s="203" t="s">
        <v>126</v>
      </c>
      <c r="L779" s="208"/>
      <c r="M779" s="209" t="s">
        <v>5</v>
      </c>
      <c r="N779" s="210" t="s">
        <v>42</v>
      </c>
      <c r="O779" s="40"/>
      <c r="P779" s="177">
        <f>O779*H779</f>
        <v>0</v>
      </c>
      <c r="Q779" s="177">
        <v>6.8999999999999999E-3</v>
      </c>
      <c r="R779" s="177">
        <f>Q779*H779</f>
        <v>5.5199999999999999E-2</v>
      </c>
      <c r="S779" s="177">
        <v>0</v>
      </c>
      <c r="T779" s="178">
        <f>S779*H779</f>
        <v>0</v>
      </c>
      <c r="AR779" s="22" t="s">
        <v>169</v>
      </c>
      <c r="AT779" s="22" t="s">
        <v>332</v>
      </c>
      <c r="AU779" s="22" t="s">
        <v>81</v>
      </c>
      <c r="AY779" s="22" t="s">
        <v>120</v>
      </c>
      <c r="BE779" s="179">
        <f>IF(N779="základní",J779,0)</f>
        <v>0</v>
      </c>
      <c r="BF779" s="179">
        <f>IF(N779="snížená",J779,0)</f>
        <v>0</v>
      </c>
      <c r="BG779" s="179">
        <f>IF(N779="zákl. přenesená",J779,0)</f>
        <v>0</v>
      </c>
      <c r="BH779" s="179">
        <f>IF(N779="sníž. přenesená",J779,0)</f>
        <v>0</v>
      </c>
      <c r="BI779" s="179">
        <f>IF(N779="nulová",J779,0)</f>
        <v>0</v>
      </c>
      <c r="BJ779" s="22" t="s">
        <v>79</v>
      </c>
      <c r="BK779" s="179">
        <f>ROUND(I779*H779,2)</f>
        <v>0</v>
      </c>
      <c r="BL779" s="22" t="s">
        <v>127</v>
      </c>
      <c r="BM779" s="22" t="s">
        <v>833</v>
      </c>
    </row>
    <row r="780" spans="2:65" s="1" customFormat="1">
      <c r="B780" s="39"/>
      <c r="D780" s="180" t="s">
        <v>129</v>
      </c>
      <c r="F780" s="181" t="s">
        <v>834</v>
      </c>
      <c r="I780" s="182"/>
      <c r="L780" s="39"/>
      <c r="M780" s="183"/>
      <c r="N780" s="40"/>
      <c r="O780" s="40"/>
      <c r="P780" s="40"/>
      <c r="Q780" s="40"/>
      <c r="R780" s="40"/>
      <c r="S780" s="40"/>
      <c r="T780" s="68"/>
      <c r="AT780" s="22" t="s">
        <v>129</v>
      </c>
      <c r="AU780" s="22" t="s">
        <v>81</v>
      </c>
    </row>
    <row r="781" spans="2:65" s="11" customFormat="1">
      <c r="B781" s="185"/>
      <c r="D781" s="180" t="s">
        <v>133</v>
      </c>
      <c r="E781" s="186" t="s">
        <v>5</v>
      </c>
      <c r="F781" s="187" t="s">
        <v>777</v>
      </c>
      <c r="H781" s="188">
        <v>8</v>
      </c>
      <c r="I781" s="189"/>
      <c r="L781" s="185"/>
      <c r="M781" s="190"/>
      <c r="N781" s="191"/>
      <c r="O781" s="191"/>
      <c r="P781" s="191"/>
      <c r="Q781" s="191"/>
      <c r="R781" s="191"/>
      <c r="S781" s="191"/>
      <c r="T781" s="192"/>
      <c r="AT781" s="186" t="s">
        <v>133</v>
      </c>
      <c r="AU781" s="186" t="s">
        <v>81</v>
      </c>
      <c r="AV781" s="11" t="s">
        <v>81</v>
      </c>
      <c r="AW781" s="11" t="s">
        <v>35</v>
      </c>
      <c r="AX781" s="11" t="s">
        <v>71</v>
      </c>
      <c r="AY781" s="186" t="s">
        <v>120</v>
      </c>
    </row>
    <row r="782" spans="2:65" s="12" customFormat="1">
      <c r="B782" s="193"/>
      <c r="D782" s="180" t="s">
        <v>133</v>
      </c>
      <c r="E782" s="194" t="s">
        <v>5</v>
      </c>
      <c r="F782" s="195" t="s">
        <v>135</v>
      </c>
      <c r="H782" s="196">
        <v>8</v>
      </c>
      <c r="I782" s="197"/>
      <c r="L782" s="193"/>
      <c r="M782" s="198"/>
      <c r="N782" s="199"/>
      <c r="O782" s="199"/>
      <c r="P782" s="199"/>
      <c r="Q782" s="199"/>
      <c r="R782" s="199"/>
      <c r="S782" s="199"/>
      <c r="T782" s="200"/>
      <c r="AT782" s="194" t="s">
        <v>133</v>
      </c>
      <c r="AU782" s="194" t="s">
        <v>81</v>
      </c>
      <c r="AV782" s="12" t="s">
        <v>127</v>
      </c>
      <c r="AW782" s="12" t="s">
        <v>35</v>
      </c>
      <c r="AX782" s="12" t="s">
        <v>79</v>
      </c>
      <c r="AY782" s="194" t="s">
        <v>120</v>
      </c>
    </row>
    <row r="783" spans="2:65" s="1" customFormat="1" ht="25.5" customHeight="1">
      <c r="B783" s="167"/>
      <c r="C783" s="201" t="s">
        <v>835</v>
      </c>
      <c r="D783" s="201" t="s">
        <v>332</v>
      </c>
      <c r="E783" s="202" t="s">
        <v>836</v>
      </c>
      <c r="F783" s="203" t="s">
        <v>837</v>
      </c>
      <c r="G783" s="204" t="s">
        <v>125</v>
      </c>
      <c r="H783" s="205">
        <v>4</v>
      </c>
      <c r="I783" s="206"/>
      <c r="J783" s="207">
        <f>ROUND(I783*H783,2)</f>
        <v>0</v>
      </c>
      <c r="K783" s="203" t="s">
        <v>126</v>
      </c>
      <c r="L783" s="208"/>
      <c r="M783" s="209" t="s">
        <v>5</v>
      </c>
      <c r="N783" s="210" t="s">
        <v>42</v>
      </c>
      <c r="O783" s="40"/>
      <c r="P783" s="177">
        <f>O783*H783</f>
        <v>0</v>
      </c>
      <c r="Q783" s="177">
        <v>1.6899999999999998E-2</v>
      </c>
      <c r="R783" s="177">
        <f>Q783*H783</f>
        <v>6.7599999999999993E-2</v>
      </c>
      <c r="S783" s="177">
        <v>0</v>
      </c>
      <c r="T783" s="178">
        <f>S783*H783</f>
        <v>0</v>
      </c>
      <c r="AR783" s="22" t="s">
        <v>169</v>
      </c>
      <c r="AT783" s="22" t="s">
        <v>332</v>
      </c>
      <c r="AU783" s="22" t="s">
        <v>81</v>
      </c>
      <c r="AY783" s="22" t="s">
        <v>120</v>
      </c>
      <c r="BE783" s="179">
        <f>IF(N783="základní",J783,0)</f>
        <v>0</v>
      </c>
      <c r="BF783" s="179">
        <f>IF(N783="snížená",J783,0)</f>
        <v>0</v>
      </c>
      <c r="BG783" s="179">
        <f>IF(N783="zákl. přenesená",J783,0)</f>
        <v>0</v>
      </c>
      <c r="BH783" s="179">
        <f>IF(N783="sníž. přenesená",J783,0)</f>
        <v>0</v>
      </c>
      <c r="BI783" s="179">
        <f>IF(N783="nulová",J783,0)</f>
        <v>0</v>
      </c>
      <c r="BJ783" s="22" t="s">
        <v>79</v>
      </c>
      <c r="BK783" s="179">
        <f>ROUND(I783*H783,2)</f>
        <v>0</v>
      </c>
      <c r="BL783" s="22" t="s">
        <v>127</v>
      </c>
      <c r="BM783" s="22" t="s">
        <v>838</v>
      </c>
    </row>
    <row r="784" spans="2:65" s="1" customFormat="1">
      <c r="B784" s="39"/>
      <c r="D784" s="180" t="s">
        <v>129</v>
      </c>
      <c r="F784" s="181" t="s">
        <v>839</v>
      </c>
      <c r="I784" s="182"/>
      <c r="L784" s="39"/>
      <c r="M784" s="183"/>
      <c r="N784" s="40"/>
      <c r="O784" s="40"/>
      <c r="P784" s="40"/>
      <c r="Q784" s="40"/>
      <c r="R784" s="40"/>
      <c r="S784" s="40"/>
      <c r="T784" s="68"/>
      <c r="AT784" s="22" t="s">
        <v>129</v>
      </c>
      <c r="AU784" s="22" t="s">
        <v>81</v>
      </c>
    </row>
    <row r="785" spans="2:65" s="11" customFormat="1">
      <c r="B785" s="185"/>
      <c r="D785" s="180" t="s">
        <v>133</v>
      </c>
      <c r="E785" s="186" t="s">
        <v>5</v>
      </c>
      <c r="F785" s="187" t="s">
        <v>134</v>
      </c>
      <c r="H785" s="188">
        <v>4</v>
      </c>
      <c r="I785" s="189"/>
      <c r="L785" s="185"/>
      <c r="M785" s="190"/>
      <c r="N785" s="191"/>
      <c r="O785" s="191"/>
      <c r="P785" s="191"/>
      <c r="Q785" s="191"/>
      <c r="R785" s="191"/>
      <c r="S785" s="191"/>
      <c r="T785" s="192"/>
      <c r="AT785" s="186" t="s">
        <v>133</v>
      </c>
      <c r="AU785" s="186" t="s">
        <v>81</v>
      </c>
      <c r="AV785" s="11" t="s">
        <v>81</v>
      </c>
      <c r="AW785" s="11" t="s">
        <v>35</v>
      </c>
      <c r="AX785" s="11" t="s">
        <v>71</v>
      </c>
      <c r="AY785" s="186" t="s">
        <v>120</v>
      </c>
    </row>
    <row r="786" spans="2:65" s="12" customFormat="1">
      <c r="B786" s="193"/>
      <c r="D786" s="180" t="s">
        <v>133</v>
      </c>
      <c r="E786" s="194" t="s">
        <v>5</v>
      </c>
      <c r="F786" s="195" t="s">
        <v>135</v>
      </c>
      <c r="H786" s="196">
        <v>4</v>
      </c>
      <c r="I786" s="197"/>
      <c r="L786" s="193"/>
      <c r="M786" s="198"/>
      <c r="N786" s="199"/>
      <c r="O786" s="199"/>
      <c r="P786" s="199"/>
      <c r="Q786" s="199"/>
      <c r="R786" s="199"/>
      <c r="S786" s="199"/>
      <c r="T786" s="200"/>
      <c r="AT786" s="194" t="s">
        <v>133</v>
      </c>
      <c r="AU786" s="194" t="s">
        <v>81</v>
      </c>
      <c r="AV786" s="12" t="s">
        <v>127</v>
      </c>
      <c r="AW786" s="12" t="s">
        <v>35</v>
      </c>
      <c r="AX786" s="12" t="s">
        <v>79</v>
      </c>
      <c r="AY786" s="194" t="s">
        <v>120</v>
      </c>
    </row>
    <row r="787" spans="2:65" s="1" customFormat="1" ht="25.5" customHeight="1">
      <c r="B787" s="167"/>
      <c r="C787" s="201" t="s">
        <v>840</v>
      </c>
      <c r="D787" s="201" t="s">
        <v>332</v>
      </c>
      <c r="E787" s="202" t="s">
        <v>841</v>
      </c>
      <c r="F787" s="203" t="s">
        <v>842</v>
      </c>
      <c r="G787" s="204" t="s">
        <v>125</v>
      </c>
      <c r="H787" s="205">
        <v>12</v>
      </c>
      <c r="I787" s="206"/>
      <c r="J787" s="207">
        <f>ROUND(I787*H787,2)</f>
        <v>0</v>
      </c>
      <c r="K787" s="203" t="s">
        <v>126</v>
      </c>
      <c r="L787" s="208"/>
      <c r="M787" s="209" t="s">
        <v>5</v>
      </c>
      <c r="N787" s="210" t="s">
        <v>42</v>
      </c>
      <c r="O787" s="40"/>
      <c r="P787" s="177">
        <f>O787*H787</f>
        <v>0</v>
      </c>
      <c r="Q787" s="177">
        <v>2.0299999999999999E-2</v>
      </c>
      <c r="R787" s="177">
        <f>Q787*H787</f>
        <v>0.24359999999999998</v>
      </c>
      <c r="S787" s="177">
        <v>0</v>
      </c>
      <c r="T787" s="178">
        <f>S787*H787</f>
        <v>0</v>
      </c>
      <c r="AR787" s="22" t="s">
        <v>169</v>
      </c>
      <c r="AT787" s="22" t="s">
        <v>332</v>
      </c>
      <c r="AU787" s="22" t="s">
        <v>81</v>
      </c>
      <c r="AY787" s="22" t="s">
        <v>120</v>
      </c>
      <c r="BE787" s="179">
        <f>IF(N787="základní",J787,0)</f>
        <v>0</v>
      </c>
      <c r="BF787" s="179">
        <f>IF(N787="snížená",J787,0)</f>
        <v>0</v>
      </c>
      <c r="BG787" s="179">
        <f>IF(N787="zákl. přenesená",J787,0)</f>
        <v>0</v>
      </c>
      <c r="BH787" s="179">
        <f>IF(N787="sníž. přenesená",J787,0)</f>
        <v>0</v>
      </c>
      <c r="BI787" s="179">
        <f>IF(N787="nulová",J787,0)</f>
        <v>0</v>
      </c>
      <c r="BJ787" s="22" t="s">
        <v>79</v>
      </c>
      <c r="BK787" s="179">
        <f>ROUND(I787*H787,2)</f>
        <v>0</v>
      </c>
      <c r="BL787" s="22" t="s">
        <v>127</v>
      </c>
      <c r="BM787" s="22" t="s">
        <v>843</v>
      </c>
    </row>
    <row r="788" spans="2:65" s="1" customFormat="1">
      <c r="B788" s="39"/>
      <c r="D788" s="180" t="s">
        <v>129</v>
      </c>
      <c r="F788" s="181" t="s">
        <v>844</v>
      </c>
      <c r="I788" s="182"/>
      <c r="L788" s="39"/>
      <c r="M788" s="183"/>
      <c r="N788" s="40"/>
      <c r="O788" s="40"/>
      <c r="P788" s="40"/>
      <c r="Q788" s="40"/>
      <c r="R788" s="40"/>
      <c r="S788" s="40"/>
      <c r="T788" s="68"/>
      <c r="AT788" s="22" t="s">
        <v>129</v>
      </c>
      <c r="AU788" s="22" t="s">
        <v>81</v>
      </c>
    </row>
    <row r="789" spans="2:65" s="11" customFormat="1">
      <c r="B789" s="185"/>
      <c r="D789" s="180" t="s">
        <v>133</v>
      </c>
      <c r="E789" s="186" t="s">
        <v>5</v>
      </c>
      <c r="F789" s="187" t="s">
        <v>765</v>
      </c>
      <c r="H789" s="188">
        <v>12</v>
      </c>
      <c r="I789" s="189"/>
      <c r="L789" s="185"/>
      <c r="M789" s="190"/>
      <c r="N789" s="191"/>
      <c r="O789" s="191"/>
      <c r="P789" s="191"/>
      <c r="Q789" s="191"/>
      <c r="R789" s="191"/>
      <c r="S789" s="191"/>
      <c r="T789" s="192"/>
      <c r="AT789" s="186" t="s">
        <v>133</v>
      </c>
      <c r="AU789" s="186" t="s">
        <v>81</v>
      </c>
      <c r="AV789" s="11" t="s">
        <v>81</v>
      </c>
      <c r="AW789" s="11" t="s">
        <v>35</v>
      </c>
      <c r="AX789" s="11" t="s">
        <v>71</v>
      </c>
      <c r="AY789" s="186" t="s">
        <v>120</v>
      </c>
    </row>
    <row r="790" spans="2:65" s="12" customFormat="1">
      <c r="B790" s="193"/>
      <c r="D790" s="180" t="s">
        <v>133</v>
      </c>
      <c r="E790" s="194" t="s">
        <v>5</v>
      </c>
      <c r="F790" s="195" t="s">
        <v>135</v>
      </c>
      <c r="H790" s="196">
        <v>12</v>
      </c>
      <c r="I790" s="197"/>
      <c r="L790" s="193"/>
      <c r="M790" s="198"/>
      <c r="N790" s="199"/>
      <c r="O790" s="199"/>
      <c r="P790" s="199"/>
      <c r="Q790" s="199"/>
      <c r="R790" s="199"/>
      <c r="S790" s="199"/>
      <c r="T790" s="200"/>
      <c r="AT790" s="194" t="s">
        <v>133</v>
      </c>
      <c r="AU790" s="194" t="s">
        <v>81</v>
      </c>
      <c r="AV790" s="12" t="s">
        <v>127</v>
      </c>
      <c r="AW790" s="12" t="s">
        <v>35</v>
      </c>
      <c r="AX790" s="12" t="s">
        <v>79</v>
      </c>
      <c r="AY790" s="194" t="s">
        <v>120</v>
      </c>
    </row>
    <row r="791" spans="2:65" s="1" customFormat="1" ht="16.5" customHeight="1">
      <c r="B791" s="167"/>
      <c r="C791" s="168" t="s">
        <v>845</v>
      </c>
      <c r="D791" s="168" t="s">
        <v>122</v>
      </c>
      <c r="E791" s="169" t="s">
        <v>846</v>
      </c>
      <c r="F791" s="170" t="s">
        <v>847</v>
      </c>
      <c r="G791" s="171" t="s">
        <v>210</v>
      </c>
      <c r="H791" s="172">
        <v>153</v>
      </c>
      <c r="I791" s="173"/>
      <c r="J791" s="174">
        <f>ROUND(I791*H791,2)</f>
        <v>0</v>
      </c>
      <c r="K791" s="170" t="s">
        <v>126</v>
      </c>
      <c r="L791" s="39"/>
      <c r="M791" s="175" t="s">
        <v>5</v>
      </c>
      <c r="N791" s="176" t="s">
        <v>42</v>
      </c>
      <c r="O791" s="40"/>
      <c r="P791" s="177">
        <f>O791*H791</f>
        <v>0</v>
      </c>
      <c r="Q791" s="177">
        <v>2.0000000000000002E-5</v>
      </c>
      <c r="R791" s="177">
        <f>Q791*H791</f>
        <v>3.0600000000000002E-3</v>
      </c>
      <c r="S791" s="177">
        <v>0</v>
      </c>
      <c r="T791" s="178">
        <f>S791*H791</f>
        <v>0</v>
      </c>
      <c r="AR791" s="22" t="s">
        <v>127</v>
      </c>
      <c r="AT791" s="22" t="s">
        <v>122</v>
      </c>
      <c r="AU791" s="22" t="s">
        <v>81</v>
      </c>
      <c r="AY791" s="22" t="s">
        <v>120</v>
      </c>
      <c r="BE791" s="179">
        <f>IF(N791="základní",J791,0)</f>
        <v>0</v>
      </c>
      <c r="BF791" s="179">
        <f>IF(N791="snížená",J791,0)</f>
        <v>0</v>
      </c>
      <c r="BG791" s="179">
        <f>IF(N791="zákl. přenesená",J791,0)</f>
        <v>0</v>
      </c>
      <c r="BH791" s="179">
        <f>IF(N791="sníž. přenesená",J791,0)</f>
        <v>0</v>
      </c>
      <c r="BI791" s="179">
        <f>IF(N791="nulová",J791,0)</f>
        <v>0</v>
      </c>
      <c r="BJ791" s="22" t="s">
        <v>79</v>
      </c>
      <c r="BK791" s="179">
        <f>ROUND(I791*H791,2)</f>
        <v>0</v>
      </c>
      <c r="BL791" s="22" t="s">
        <v>127</v>
      </c>
      <c r="BM791" s="22" t="s">
        <v>848</v>
      </c>
    </row>
    <row r="792" spans="2:65" s="1" customFormat="1">
      <c r="B792" s="39"/>
      <c r="D792" s="180" t="s">
        <v>129</v>
      </c>
      <c r="F792" s="181" t="s">
        <v>849</v>
      </c>
      <c r="I792" s="182"/>
      <c r="L792" s="39"/>
      <c r="M792" s="183"/>
      <c r="N792" s="40"/>
      <c r="O792" s="40"/>
      <c r="P792" s="40"/>
      <c r="Q792" s="40"/>
      <c r="R792" s="40"/>
      <c r="S792" s="40"/>
      <c r="T792" s="68"/>
      <c r="AT792" s="22" t="s">
        <v>129</v>
      </c>
      <c r="AU792" s="22" t="s">
        <v>81</v>
      </c>
    </row>
    <row r="793" spans="2:65" s="11" customFormat="1">
      <c r="B793" s="185"/>
      <c r="D793" s="180" t="s">
        <v>133</v>
      </c>
      <c r="E793" s="186" t="s">
        <v>5</v>
      </c>
      <c r="F793" s="187" t="s">
        <v>850</v>
      </c>
      <c r="H793" s="188">
        <v>153</v>
      </c>
      <c r="I793" s="189"/>
      <c r="L793" s="185"/>
      <c r="M793" s="190"/>
      <c r="N793" s="191"/>
      <c r="O793" s="191"/>
      <c r="P793" s="191"/>
      <c r="Q793" s="191"/>
      <c r="R793" s="191"/>
      <c r="S793" s="191"/>
      <c r="T793" s="192"/>
      <c r="AT793" s="186" t="s">
        <v>133</v>
      </c>
      <c r="AU793" s="186" t="s">
        <v>81</v>
      </c>
      <c r="AV793" s="11" t="s">
        <v>81</v>
      </c>
      <c r="AW793" s="11" t="s">
        <v>35</v>
      </c>
      <c r="AX793" s="11" t="s">
        <v>71</v>
      </c>
      <c r="AY793" s="186" t="s">
        <v>120</v>
      </c>
    </row>
    <row r="794" spans="2:65" s="12" customFormat="1">
      <c r="B794" s="193"/>
      <c r="D794" s="180" t="s">
        <v>133</v>
      </c>
      <c r="E794" s="194" t="s">
        <v>5</v>
      </c>
      <c r="F794" s="195" t="s">
        <v>135</v>
      </c>
      <c r="H794" s="196">
        <v>153</v>
      </c>
      <c r="I794" s="197"/>
      <c r="L794" s="193"/>
      <c r="M794" s="198"/>
      <c r="N794" s="199"/>
      <c r="O794" s="199"/>
      <c r="P794" s="199"/>
      <c r="Q794" s="199"/>
      <c r="R794" s="199"/>
      <c r="S794" s="199"/>
      <c r="T794" s="200"/>
      <c r="AT794" s="194" t="s">
        <v>133</v>
      </c>
      <c r="AU794" s="194" t="s">
        <v>81</v>
      </c>
      <c r="AV794" s="12" t="s">
        <v>127</v>
      </c>
      <c r="AW794" s="12" t="s">
        <v>35</v>
      </c>
      <c r="AX794" s="12" t="s">
        <v>79</v>
      </c>
      <c r="AY794" s="194" t="s">
        <v>120</v>
      </c>
    </row>
    <row r="795" spans="2:65" s="1" customFormat="1" ht="25.5" customHeight="1">
      <c r="B795" s="167"/>
      <c r="C795" s="201" t="s">
        <v>851</v>
      </c>
      <c r="D795" s="201" t="s">
        <v>332</v>
      </c>
      <c r="E795" s="202" t="s">
        <v>852</v>
      </c>
      <c r="F795" s="203" t="s">
        <v>853</v>
      </c>
      <c r="G795" s="204" t="s">
        <v>125</v>
      </c>
      <c r="H795" s="205">
        <v>3</v>
      </c>
      <c r="I795" s="206"/>
      <c r="J795" s="207">
        <f>ROUND(I795*H795,2)</f>
        <v>0</v>
      </c>
      <c r="K795" s="203" t="s">
        <v>126</v>
      </c>
      <c r="L795" s="208"/>
      <c r="M795" s="209" t="s">
        <v>5</v>
      </c>
      <c r="N795" s="210" t="s">
        <v>42</v>
      </c>
      <c r="O795" s="40"/>
      <c r="P795" s="177">
        <f>O795*H795</f>
        <v>0</v>
      </c>
      <c r="Q795" s="177">
        <v>1.06E-2</v>
      </c>
      <c r="R795" s="177">
        <f>Q795*H795</f>
        <v>3.1800000000000002E-2</v>
      </c>
      <c r="S795" s="177">
        <v>0</v>
      </c>
      <c r="T795" s="178">
        <f>S795*H795</f>
        <v>0</v>
      </c>
      <c r="AR795" s="22" t="s">
        <v>169</v>
      </c>
      <c r="AT795" s="22" t="s">
        <v>332</v>
      </c>
      <c r="AU795" s="22" t="s">
        <v>81</v>
      </c>
      <c r="AY795" s="22" t="s">
        <v>120</v>
      </c>
      <c r="BE795" s="179">
        <f>IF(N795="základní",J795,0)</f>
        <v>0</v>
      </c>
      <c r="BF795" s="179">
        <f>IF(N795="snížená",J795,0)</f>
        <v>0</v>
      </c>
      <c r="BG795" s="179">
        <f>IF(N795="zákl. přenesená",J795,0)</f>
        <v>0</v>
      </c>
      <c r="BH795" s="179">
        <f>IF(N795="sníž. přenesená",J795,0)</f>
        <v>0</v>
      </c>
      <c r="BI795" s="179">
        <f>IF(N795="nulová",J795,0)</f>
        <v>0</v>
      </c>
      <c r="BJ795" s="22" t="s">
        <v>79</v>
      </c>
      <c r="BK795" s="179">
        <f>ROUND(I795*H795,2)</f>
        <v>0</v>
      </c>
      <c r="BL795" s="22" t="s">
        <v>127</v>
      </c>
      <c r="BM795" s="22" t="s">
        <v>854</v>
      </c>
    </row>
    <row r="796" spans="2:65" s="1" customFormat="1">
      <c r="B796" s="39"/>
      <c r="D796" s="180" t="s">
        <v>129</v>
      </c>
      <c r="F796" s="181" t="s">
        <v>855</v>
      </c>
      <c r="I796" s="182"/>
      <c r="L796" s="39"/>
      <c r="M796" s="183"/>
      <c r="N796" s="40"/>
      <c r="O796" s="40"/>
      <c r="P796" s="40"/>
      <c r="Q796" s="40"/>
      <c r="R796" s="40"/>
      <c r="S796" s="40"/>
      <c r="T796" s="68"/>
      <c r="AT796" s="22" t="s">
        <v>129</v>
      </c>
      <c r="AU796" s="22" t="s">
        <v>81</v>
      </c>
    </row>
    <row r="797" spans="2:65" s="11" customFormat="1">
      <c r="B797" s="185"/>
      <c r="D797" s="180" t="s">
        <v>133</v>
      </c>
      <c r="E797" s="186" t="s">
        <v>5</v>
      </c>
      <c r="F797" s="187" t="s">
        <v>783</v>
      </c>
      <c r="H797" s="188">
        <v>3</v>
      </c>
      <c r="I797" s="189"/>
      <c r="L797" s="185"/>
      <c r="M797" s="190"/>
      <c r="N797" s="191"/>
      <c r="O797" s="191"/>
      <c r="P797" s="191"/>
      <c r="Q797" s="191"/>
      <c r="R797" s="191"/>
      <c r="S797" s="191"/>
      <c r="T797" s="192"/>
      <c r="AT797" s="186" t="s">
        <v>133</v>
      </c>
      <c r="AU797" s="186" t="s">
        <v>81</v>
      </c>
      <c r="AV797" s="11" t="s">
        <v>81</v>
      </c>
      <c r="AW797" s="11" t="s">
        <v>35</v>
      </c>
      <c r="AX797" s="11" t="s">
        <v>71</v>
      </c>
      <c r="AY797" s="186" t="s">
        <v>120</v>
      </c>
    </row>
    <row r="798" spans="2:65" s="12" customFormat="1">
      <c r="B798" s="193"/>
      <c r="D798" s="180" t="s">
        <v>133</v>
      </c>
      <c r="E798" s="194" t="s">
        <v>5</v>
      </c>
      <c r="F798" s="195" t="s">
        <v>135</v>
      </c>
      <c r="H798" s="196">
        <v>3</v>
      </c>
      <c r="I798" s="197"/>
      <c r="L798" s="193"/>
      <c r="M798" s="198"/>
      <c r="N798" s="199"/>
      <c r="O798" s="199"/>
      <c r="P798" s="199"/>
      <c r="Q798" s="199"/>
      <c r="R798" s="199"/>
      <c r="S798" s="199"/>
      <c r="T798" s="200"/>
      <c r="AT798" s="194" t="s">
        <v>133</v>
      </c>
      <c r="AU798" s="194" t="s">
        <v>81</v>
      </c>
      <c r="AV798" s="12" t="s">
        <v>127</v>
      </c>
      <c r="AW798" s="12" t="s">
        <v>35</v>
      </c>
      <c r="AX798" s="12" t="s">
        <v>79</v>
      </c>
      <c r="AY798" s="194" t="s">
        <v>120</v>
      </c>
    </row>
    <row r="799" spans="2:65" s="1" customFormat="1" ht="25.5" customHeight="1">
      <c r="B799" s="167"/>
      <c r="C799" s="201" t="s">
        <v>856</v>
      </c>
      <c r="D799" s="201" t="s">
        <v>332</v>
      </c>
      <c r="E799" s="202" t="s">
        <v>857</v>
      </c>
      <c r="F799" s="203" t="s">
        <v>858</v>
      </c>
      <c r="G799" s="204" t="s">
        <v>125</v>
      </c>
      <c r="H799" s="205">
        <v>3</v>
      </c>
      <c r="I799" s="206"/>
      <c r="J799" s="207">
        <f>ROUND(I799*H799,2)</f>
        <v>0</v>
      </c>
      <c r="K799" s="203" t="s">
        <v>126</v>
      </c>
      <c r="L799" s="208"/>
      <c r="M799" s="209" t="s">
        <v>5</v>
      </c>
      <c r="N799" s="210" t="s">
        <v>42</v>
      </c>
      <c r="O799" s="40"/>
      <c r="P799" s="177">
        <f>O799*H799</f>
        <v>0</v>
      </c>
      <c r="Q799" s="177">
        <v>1.5599999999999999E-2</v>
      </c>
      <c r="R799" s="177">
        <f>Q799*H799</f>
        <v>4.6799999999999994E-2</v>
      </c>
      <c r="S799" s="177">
        <v>0</v>
      </c>
      <c r="T799" s="178">
        <f>S799*H799</f>
        <v>0</v>
      </c>
      <c r="AR799" s="22" t="s">
        <v>169</v>
      </c>
      <c r="AT799" s="22" t="s">
        <v>332</v>
      </c>
      <c r="AU799" s="22" t="s">
        <v>81</v>
      </c>
      <c r="AY799" s="22" t="s">
        <v>120</v>
      </c>
      <c r="BE799" s="179">
        <f>IF(N799="základní",J799,0)</f>
        <v>0</v>
      </c>
      <c r="BF799" s="179">
        <f>IF(N799="snížená",J799,0)</f>
        <v>0</v>
      </c>
      <c r="BG799" s="179">
        <f>IF(N799="zákl. přenesená",J799,0)</f>
        <v>0</v>
      </c>
      <c r="BH799" s="179">
        <f>IF(N799="sníž. přenesená",J799,0)</f>
        <v>0</v>
      </c>
      <c r="BI799" s="179">
        <f>IF(N799="nulová",J799,0)</f>
        <v>0</v>
      </c>
      <c r="BJ799" s="22" t="s">
        <v>79</v>
      </c>
      <c r="BK799" s="179">
        <f>ROUND(I799*H799,2)</f>
        <v>0</v>
      </c>
      <c r="BL799" s="22" t="s">
        <v>127</v>
      </c>
      <c r="BM799" s="22" t="s">
        <v>859</v>
      </c>
    </row>
    <row r="800" spans="2:65" s="1" customFormat="1">
      <c r="B800" s="39"/>
      <c r="D800" s="180" t="s">
        <v>129</v>
      </c>
      <c r="F800" s="181" t="s">
        <v>860</v>
      </c>
      <c r="I800" s="182"/>
      <c r="L800" s="39"/>
      <c r="M800" s="183"/>
      <c r="N800" s="40"/>
      <c r="O800" s="40"/>
      <c r="P800" s="40"/>
      <c r="Q800" s="40"/>
      <c r="R800" s="40"/>
      <c r="S800" s="40"/>
      <c r="T800" s="68"/>
      <c r="AT800" s="22" t="s">
        <v>129</v>
      </c>
      <c r="AU800" s="22" t="s">
        <v>81</v>
      </c>
    </row>
    <row r="801" spans="2:65" s="11" customFormat="1">
      <c r="B801" s="185"/>
      <c r="D801" s="180" t="s">
        <v>133</v>
      </c>
      <c r="E801" s="186" t="s">
        <v>5</v>
      </c>
      <c r="F801" s="187" t="s">
        <v>783</v>
      </c>
      <c r="H801" s="188">
        <v>3</v>
      </c>
      <c r="I801" s="189"/>
      <c r="L801" s="185"/>
      <c r="M801" s="190"/>
      <c r="N801" s="191"/>
      <c r="O801" s="191"/>
      <c r="P801" s="191"/>
      <c r="Q801" s="191"/>
      <c r="R801" s="191"/>
      <c r="S801" s="191"/>
      <c r="T801" s="192"/>
      <c r="AT801" s="186" t="s">
        <v>133</v>
      </c>
      <c r="AU801" s="186" t="s">
        <v>81</v>
      </c>
      <c r="AV801" s="11" t="s">
        <v>81</v>
      </c>
      <c r="AW801" s="11" t="s">
        <v>35</v>
      </c>
      <c r="AX801" s="11" t="s">
        <v>71</v>
      </c>
      <c r="AY801" s="186" t="s">
        <v>120</v>
      </c>
    </row>
    <row r="802" spans="2:65" s="12" customFormat="1">
      <c r="B802" s="193"/>
      <c r="D802" s="180" t="s">
        <v>133</v>
      </c>
      <c r="E802" s="194" t="s">
        <v>5</v>
      </c>
      <c r="F802" s="195" t="s">
        <v>135</v>
      </c>
      <c r="H802" s="196">
        <v>3</v>
      </c>
      <c r="I802" s="197"/>
      <c r="L802" s="193"/>
      <c r="M802" s="198"/>
      <c r="N802" s="199"/>
      <c r="O802" s="199"/>
      <c r="P802" s="199"/>
      <c r="Q802" s="199"/>
      <c r="R802" s="199"/>
      <c r="S802" s="199"/>
      <c r="T802" s="200"/>
      <c r="AT802" s="194" t="s">
        <v>133</v>
      </c>
      <c r="AU802" s="194" t="s">
        <v>81</v>
      </c>
      <c r="AV802" s="12" t="s">
        <v>127</v>
      </c>
      <c r="AW802" s="12" t="s">
        <v>35</v>
      </c>
      <c r="AX802" s="12" t="s">
        <v>79</v>
      </c>
      <c r="AY802" s="194" t="s">
        <v>120</v>
      </c>
    </row>
    <row r="803" spans="2:65" s="1" customFormat="1" ht="25.5" customHeight="1">
      <c r="B803" s="167"/>
      <c r="C803" s="201" t="s">
        <v>861</v>
      </c>
      <c r="D803" s="201" t="s">
        <v>332</v>
      </c>
      <c r="E803" s="202" t="s">
        <v>862</v>
      </c>
      <c r="F803" s="203" t="s">
        <v>863</v>
      </c>
      <c r="G803" s="204" t="s">
        <v>125</v>
      </c>
      <c r="H803" s="205">
        <v>6</v>
      </c>
      <c r="I803" s="206"/>
      <c r="J803" s="207">
        <f>ROUND(I803*H803,2)</f>
        <v>0</v>
      </c>
      <c r="K803" s="203" t="s">
        <v>126</v>
      </c>
      <c r="L803" s="208"/>
      <c r="M803" s="209" t="s">
        <v>5</v>
      </c>
      <c r="N803" s="210" t="s">
        <v>42</v>
      </c>
      <c r="O803" s="40"/>
      <c r="P803" s="177">
        <f>O803*H803</f>
        <v>0</v>
      </c>
      <c r="Q803" s="177">
        <v>2.5600000000000001E-2</v>
      </c>
      <c r="R803" s="177">
        <f>Q803*H803</f>
        <v>0.15360000000000001</v>
      </c>
      <c r="S803" s="177">
        <v>0</v>
      </c>
      <c r="T803" s="178">
        <f>S803*H803</f>
        <v>0</v>
      </c>
      <c r="AR803" s="22" t="s">
        <v>169</v>
      </c>
      <c r="AT803" s="22" t="s">
        <v>332</v>
      </c>
      <c r="AU803" s="22" t="s">
        <v>81</v>
      </c>
      <c r="AY803" s="22" t="s">
        <v>120</v>
      </c>
      <c r="BE803" s="179">
        <f>IF(N803="základní",J803,0)</f>
        <v>0</v>
      </c>
      <c r="BF803" s="179">
        <f>IF(N803="snížená",J803,0)</f>
        <v>0</v>
      </c>
      <c r="BG803" s="179">
        <f>IF(N803="zákl. přenesená",J803,0)</f>
        <v>0</v>
      </c>
      <c r="BH803" s="179">
        <f>IF(N803="sníž. přenesená",J803,0)</f>
        <v>0</v>
      </c>
      <c r="BI803" s="179">
        <f>IF(N803="nulová",J803,0)</f>
        <v>0</v>
      </c>
      <c r="BJ803" s="22" t="s">
        <v>79</v>
      </c>
      <c r="BK803" s="179">
        <f>ROUND(I803*H803,2)</f>
        <v>0</v>
      </c>
      <c r="BL803" s="22" t="s">
        <v>127</v>
      </c>
      <c r="BM803" s="22" t="s">
        <v>864</v>
      </c>
    </row>
    <row r="804" spans="2:65" s="1" customFormat="1">
      <c r="B804" s="39"/>
      <c r="D804" s="180" t="s">
        <v>129</v>
      </c>
      <c r="F804" s="181" t="s">
        <v>865</v>
      </c>
      <c r="I804" s="182"/>
      <c r="L804" s="39"/>
      <c r="M804" s="183"/>
      <c r="N804" s="40"/>
      <c r="O804" s="40"/>
      <c r="P804" s="40"/>
      <c r="Q804" s="40"/>
      <c r="R804" s="40"/>
      <c r="S804" s="40"/>
      <c r="T804" s="68"/>
      <c r="AT804" s="22" t="s">
        <v>129</v>
      </c>
      <c r="AU804" s="22" t="s">
        <v>81</v>
      </c>
    </row>
    <row r="805" spans="2:65" s="11" customFormat="1">
      <c r="B805" s="185"/>
      <c r="D805" s="180" t="s">
        <v>133</v>
      </c>
      <c r="E805" s="186" t="s">
        <v>5</v>
      </c>
      <c r="F805" s="187" t="s">
        <v>789</v>
      </c>
      <c r="H805" s="188">
        <v>6</v>
      </c>
      <c r="I805" s="189"/>
      <c r="L805" s="185"/>
      <c r="M805" s="190"/>
      <c r="N805" s="191"/>
      <c r="O805" s="191"/>
      <c r="P805" s="191"/>
      <c r="Q805" s="191"/>
      <c r="R805" s="191"/>
      <c r="S805" s="191"/>
      <c r="T805" s="192"/>
      <c r="AT805" s="186" t="s">
        <v>133</v>
      </c>
      <c r="AU805" s="186" t="s">
        <v>81</v>
      </c>
      <c r="AV805" s="11" t="s">
        <v>81</v>
      </c>
      <c r="AW805" s="11" t="s">
        <v>35</v>
      </c>
      <c r="AX805" s="11" t="s">
        <v>71</v>
      </c>
      <c r="AY805" s="186" t="s">
        <v>120</v>
      </c>
    </row>
    <row r="806" spans="2:65" s="12" customFormat="1">
      <c r="B806" s="193"/>
      <c r="D806" s="180" t="s">
        <v>133</v>
      </c>
      <c r="E806" s="194" t="s">
        <v>5</v>
      </c>
      <c r="F806" s="195" t="s">
        <v>135</v>
      </c>
      <c r="H806" s="196">
        <v>6</v>
      </c>
      <c r="I806" s="197"/>
      <c r="L806" s="193"/>
      <c r="M806" s="198"/>
      <c r="N806" s="199"/>
      <c r="O806" s="199"/>
      <c r="P806" s="199"/>
      <c r="Q806" s="199"/>
      <c r="R806" s="199"/>
      <c r="S806" s="199"/>
      <c r="T806" s="200"/>
      <c r="AT806" s="194" t="s">
        <v>133</v>
      </c>
      <c r="AU806" s="194" t="s">
        <v>81</v>
      </c>
      <c r="AV806" s="12" t="s">
        <v>127</v>
      </c>
      <c r="AW806" s="12" t="s">
        <v>35</v>
      </c>
      <c r="AX806" s="12" t="s">
        <v>79</v>
      </c>
      <c r="AY806" s="194" t="s">
        <v>120</v>
      </c>
    </row>
    <row r="807" spans="2:65" s="1" customFormat="1" ht="25.5" customHeight="1">
      <c r="B807" s="167"/>
      <c r="C807" s="201" t="s">
        <v>866</v>
      </c>
      <c r="D807" s="201" t="s">
        <v>332</v>
      </c>
      <c r="E807" s="202" t="s">
        <v>867</v>
      </c>
      <c r="F807" s="203" t="s">
        <v>868</v>
      </c>
      <c r="G807" s="204" t="s">
        <v>125</v>
      </c>
      <c r="H807" s="205">
        <v>18</v>
      </c>
      <c r="I807" s="206"/>
      <c r="J807" s="207">
        <f>ROUND(I807*H807,2)</f>
        <v>0</v>
      </c>
      <c r="K807" s="203" t="s">
        <v>126</v>
      </c>
      <c r="L807" s="208"/>
      <c r="M807" s="209" t="s">
        <v>5</v>
      </c>
      <c r="N807" s="210" t="s">
        <v>42</v>
      </c>
      <c r="O807" s="40"/>
      <c r="P807" s="177">
        <f>O807*H807</f>
        <v>0</v>
      </c>
      <c r="Q807" s="177">
        <v>3.0700000000000002E-2</v>
      </c>
      <c r="R807" s="177">
        <f>Q807*H807</f>
        <v>0.55259999999999998</v>
      </c>
      <c r="S807" s="177">
        <v>0</v>
      </c>
      <c r="T807" s="178">
        <f>S807*H807</f>
        <v>0</v>
      </c>
      <c r="AR807" s="22" t="s">
        <v>169</v>
      </c>
      <c r="AT807" s="22" t="s">
        <v>332</v>
      </c>
      <c r="AU807" s="22" t="s">
        <v>81</v>
      </c>
      <c r="AY807" s="22" t="s">
        <v>120</v>
      </c>
      <c r="BE807" s="179">
        <f>IF(N807="základní",J807,0)</f>
        <v>0</v>
      </c>
      <c r="BF807" s="179">
        <f>IF(N807="snížená",J807,0)</f>
        <v>0</v>
      </c>
      <c r="BG807" s="179">
        <f>IF(N807="zákl. přenesená",J807,0)</f>
        <v>0</v>
      </c>
      <c r="BH807" s="179">
        <f>IF(N807="sníž. přenesená",J807,0)</f>
        <v>0</v>
      </c>
      <c r="BI807" s="179">
        <f>IF(N807="nulová",J807,0)</f>
        <v>0</v>
      </c>
      <c r="BJ807" s="22" t="s">
        <v>79</v>
      </c>
      <c r="BK807" s="179">
        <f>ROUND(I807*H807,2)</f>
        <v>0</v>
      </c>
      <c r="BL807" s="22" t="s">
        <v>127</v>
      </c>
      <c r="BM807" s="22" t="s">
        <v>869</v>
      </c>
    </row>
    <row r="808" spans="2:65" s="1" customFormat="1">
      <c r="B808" s="39"/>
      <c r="D808" s="180" t="s">
        <v>129</v>
      </c>
      <c r="F808" s="181" t="s">
        <v>870</v>
      </c>
      <c r="I808" s="182"/>
      <c r="L808" s="39"/>
      <c r="M808" s="183"/>
      <c r="N808" s="40"/>
      <c r="O808" s="40"/>
      <c r="P808" s="40"/>
      <c r="Q808" s="40"/>
      <c r="R808" s="40"/>
      <c r="S808" s="40"/>
      <c r="T808" s="68"/>
      <c r="AT808" s="22" t="s">
        <v>129</v>
      </c>
      <c r="AU808" s="22" t="s">
        <v>81</v>
      </c>
    </row>
    <row r="809" spans="2:65" s="11" customFormat="1">
      <c r="B809" s="185"/>
      <c r="D809" s="180" t="s">
        <v>133</v>
      </c>
      <c r="E809" s="186" t="s">
        <v>5</v>
      </c>
      <c r="F809" s="187" t="s">
        <v>871</v>
      </c>
      <c r="H809" s="188">
        <v>18</v>
      </c>
      <c r="I809" s="189"/>
      <c r="L809" s="185"/>
      <c r="M809" s="190"/>
      <c r="N809" s="191"/>
      <c r="O809" s="191"/>
      <c r="P809" s="191"/>
      <c r="Q809" s="191"/>
      <c r="R809" s="191"/>
      <c r="S809" s="191"/>
      <c r="T809" s="192"/>
      <c r="AT809" s="186" t="s">
        <v>133</v>
      </c>
      <c r="AU809" s="186" t="s">
        <v>81</v>
      </c>
      <c r="AV809" s="11" t="s">
        <v>81</v>
      </c>
      <c r="AW809" s="11" t="s">
        <v>35</v>
      </c>
      <c r="AX809" s="11" t="s">
        <v>71</v>
      </c>
      <c r="AY809" s="186" t="s">
        <v>120</v>
      </c>
    </row>
    <row r="810" spans="2:65" s="12" customFormat="1">
      <c r="B810" s="193"/>
      <c r="D810" s="180" t="s">
        <v>133</v>
      </c>
      <c r="E810" s="194" t="s">
        <v>5</v>
      </c>
      <c r="F810" s="195" t="s">
        <v>135</v>
      </c>
      <c r="H810" s="196">
        <v>18</v>
      </c>
      <c r="I810" s="197"/>
      <c r="L810" s="193"/>
      <c r="M810" s="198"/>
      <c r="N810" s="199"/>
      <c r="O810" s="199"/>
      <c r="P810" s="199"/>
      <c r="Q810" s="199"/>
      <c r="R810" s="199"/>
      <c r="S810" s="199"/>
      <c r="T810" s="200"/>
      <c r="AT810" s="194" t="s">
        <v>133</v>
      </c>
      <c r="AU810" s="194" t="s">
        <v>81</v>
      </c>
      <c r="AV810" s="12" t="s">
        <v>127</v>
      </c>
      <c r="AW810" s="12" t="s">
        <v>35</v>
      </c>
      <c r="AX810" s="12" t="s">
        <v>79</v>
      </c>
      <c r="AY810" s="194" t="s">
        <v>120</v>
      </c>
    </row>
    <row r="811" spans="2:65" s="1" customFormat="1" ht="16.5" customHeight="1">
      <c r="B811" s="167"/>
      <c r="C811" s="168" t="s">
        <v>872</v>
      </c>
      <c r="D811" s="168" t="s">
        <v>122</v>
      </c>
      <c r="E811" s="169" t="s">
        <v>873</v>
      </c>
      <c r="F811" s="170" t="s">
        <v>874</v>
      </c>
      <c r="G811" s="171" t="s">
        <v>210</v>
      </c>
      <c r="H811" s="172">
        <v>32</v>
      </c>
      <c r="I811" s="173"/>
      <c r="J811" s="174">
        <f>ROUND(I811*H811,2)</f>
        <v>0</v>
      </c>
      <c r="K811" s="170" t="s">
        <v>126</v>
      </c>
      <c r="L811" s="39"/>
      <c r="M811" s="175" t="s">
        <v>5</v>
      </c>
      <c r="N811" s="176" t="s">
        <v>42</v>
      </c>
      <c r="O811" s="40"/>
      <c r="P811" s="177">
        <f>O811*H811</f>
        <v>0</v>
      </c>
      <c r="Q811" s="177">
        <v>2.0000000000000002E-5</v>
      </c>
      <c r="R811" s="177">
        <f>Q811*H811</f>
        <v>6.4000000000000005E-4</v>
      </c>
      <c r="S811" s="177">
        <v>0</v>
      </c>
      <c r="T811" s="178">
        <f>S811*H811</f>
        <v>0</v>
      </c>
      <c r="AR811" s="22" t="s">
        <v>127</v>
      </c>
      <c r="AT811" s="22" t="s">
        <v>122</v>
      </c>
      <c r="AU811" s="22" t="s">
        <v>81</v>
      </c>
      <c r="AY811" s="22" t="s">
        <v>120</v>
      </c>
      <c r="BE811" s="179">
        <f>IF(N811="základní",J811,0)</f>
        <v>0</v>
      </c>
      <c r="BF811" s="179">
        <f>IF(N811="snížená",J811,0)</f>
        <v>0</v>
      </c>
      <c r="BG811" s="179">
        <f>IF(N811="zákl. přenesená",J811,0)</f>
        <v>0</v>
      </c>
      <c r="BH811" s="179">
        <f>IF(N811="sníž. přenesená",J811,0)</f>
        <v>0</v>
      </c>
      <c r="BI811" s="179">
        <f>IF(N811="nulová",J811,0)</f>
        <v>0</v>
      </c>
      <c r="BJ811" s="22" t="s">
        <v>79</v>
      </c>
      <c r="BK811" s="179">
        <f>ROUND(I811*H811,2)</f>
        <v>0</v>
      </c>
      <c r="BL811" s="22" t="s">
        <v>127</v>
      </c>
      <c r="BM811" s="22" t="s">
        <v>875</v>
      </c>
    </row>
    <row r="812" spans="2:65" s="1" customFormat="1">
      <c r="B812" s="39"/>
      <c r="D812" s="180" t="s">
        <v>129</v>
      </c>
      <c r="F812" s="181" t="s">
        <v>876</v>
      </c>
      <c r="I812" s="182"/>
      <c r="L812" s="39"/>
      <c r="M812" s="183"/>
      <c r="N812" s="40"/>
      <c r="O812" s="40"/>
      <c r="P812" s="40"/>
      <c r="Q812" s="40"/>
      <c r="R812" s="40"/>
      <c r="S812" s="40"/>
      <c r="T812" s="68"/>
      <c r="AT812" s="22" t="s">
        <v>129</v>
      </c>
      <c r="AU812" s="22" t="s">
        <v>81</v>
      </c>
    </row>
    <row r="813" spans="2:65" s="11" customFormat="1">
      <c r="B813" s="185"/>
      <c r="D813" s="180" t="s">
        <v>133</v>
      </c>
      <c r="E813" s="186" t="s">
        <v>5</v>
      </c>
      <c r="F813" s="187" t="s">
        <v>877</v>
      </c>
      <c r="H813" s="188">
        <v>32</v>
      </c>
      <c r="I813" s="189"/>
      <c r="L813" s="185"/>
      <c r="M813" s="190"/>
      <c r="N813" s="191"/>
      <c r="O813" s="191"/>
      <c r="P813" s="191"/>
      <c r="Q813" s="191"/>
      <c r="R813" s="191"/>
      <c r="S813" s="191"/>
      <c r="T813" s="192"/>
      <c r="AT813" s="186" t="s">
        <v>133</v>
      </c>
      <c r="AU813" s="186" t="s">
        <v>81</v>
      </c>
      <c r="AV813" s="11" t="s">
        <v>81</v>
      </c>
      <c r="AW813" s="11" t="s">
        <v>35</v>
      </c>
      <c r="AX813" s="11" t="s">
        <v>71</v>
      </c>
      <c r="AY813" s="186" t="s">
        <v>120</v>
      </c>
    </row>
    <row r="814" spans="2:65" s="12" customFormat="1">
      <c r="B814" s="193"/>
      <c r="D814" s="180" t="s">
        <v>133</v>
      </c>
      <c r="E814" s="194" t="s">
        <v>5</v>
      </c>
      <c r="F814" s="195" t="s">
        <v>135</v>
      </c>
      <c r="H814" s="196">
        <v>32</v>
      </c>
      <c r="I814" s="197"/>
      <c r="L814" s="193"/>
      <c r="M814" s="198"/>
      <c r="N814" s="199"/>
      <c r="O814" s="199"/>
      <c r="P814" s="199"/>
      <c r="Q814" s="199"/>
      <c r="R814" s="199"/>
      <c r="S814" s="199"/>
      <c r="T814" s="200"/>
      <c r="AT814" s="194" t="s">
        <v>133</v>
      </c>
      <c r="AU814" s="194" t="s">
        <v>81</v>
      </c>
      <c r="AV814" s="12" t="s">
        <v>127</v>
      </c>
      <c r="AW814" s="12" t="s">
        <v>35</v>
      </c>
      <c r="AX814" s="12" t="s">
        <v>79</v>
      </c>
      <c r="AY814" s="194" t="s">
        <v>120</v>
      </c>
    </row>
    <row r="815" spans="2:65" s="1" customFormat="1" ht="25.5" customHeight="1">
      <c r="B815" s="167"/>
      <c r="C815" s="201" t="s">
        <v>878</v>
      </c>
      <c r="D815" s="201" t="s">
        <v>332</v>
      </c>
      <c r="E815" s="202" t="s">
        <v>879</v>
      </c>
      <c r="F815" s="203" t="s">
        <v>880</v>
      </c>
      <c r="G815" s="204" t="s">
        <v>125</v>
      </c>
      <c r="H815" s="205">
        <v>2</v>
      </c>
      <c r="I815" s="206"/>
      <c r="J815" s="207">
        <f>ROUND(I815*H815,2)</f>
        <v>0</v>
      </c>
      <c r="K815" s="203" t="s">
        <v>126</v>
      </c>
      <c r="L815" s="208"/>
      <c r="M815" s="209" t="s">
        <v>5</v>
      </c>
      <c r="N815" s="210" t="s">
        <v>42</v>
      </c>
      <c r="O815" s="40"/>
      <c r="P815" s="177">
        <f>O815*H815</f>
        <v>0</v>
      </c>
      <c r="Q815" s="177">
        <v>1.4500000000000001E-2</v>
      </c>
      <c r="R815" s="177">
        <f>Q815*H815</f>
        <v>2.9000000000000001E-2</v>
      </c>
      <c r="S815" s="177">
        <v>0</v>
      </c>
      <c r="T815" s="178">
        <f>S815*H815</f>
        <v>0</v>
      </c>
      <c r="AR815" s="22" t="s">
        <v>169</v>
      </c>
      <c r="AT815" s="22" t="s">
        <v>332</v>
      </c>
      <c r="AU815" s="22" t="s">
        <v>81</v>
      </c>
      <c r="AY815" s="22" t="s">
        <v>120</v>
      </c>
      <c r="BE815" s="179">
        <f>IF(N815="základní",J815,0)</f>
        <v>0</v>
      </c>
      <c r="BF815" s="179">
        <f>IF(N815="snížená",J815,0)</f>
        <v>0</v>
      </c>
      <c r="BG815" s="179">
        <f>IF(N815="zákl. přenesená",J815,0)</f>
        <v>0</v>
      </c>
      <c r="BH815" s="179">
        <f>IF(N815="sníž. přenesená",J815,0)</f>
        <v>0</v>
      </c>
      <c r="BI815" s="179">
        <f>IF(N815="nulová",J815,0)</f>
        <v>0</v>
      </c>
      <c r="BJ815" s="22" t="s">
        <v>79</v>
      </c>
      <c r="BK815" s="179">
        <f>ROUND(I815*H815,2)</f>
        <v>0</v>
      </c>
      <c r="BL815" s="22" t="s">
        <v>127</v>
      </c>
      <c r="BM815" s="22" t="s">
        <v>881</v>
      </c>
    </row>
    <row r="816" spans="2:65" s="1" customFormat="1">
      <c r="B816" s="39"/>
      <c r="D816" s="180" t="s">
        <v>129</v>
      </c>
      <c r="F816" s="181" t="s">
        <v>882</v>
      </c>
      <c r="I816" s="182"/>
      <c r="L816" s="39"/>
      <c r="M816" s="183"/>
      <c r="N816" s="40"/>
      <c r="O816" s="40"/>
      <c r="P816" s="40"/>
      <c r="Q816" s="40"/>
      <c r="R816" s="40"/>
      <c r="S816" s="40"/>
      <c r="T816" s="68"/>
      <c r="AT816" s="22" t="s">
        <v>129</v>
      </c>
      <c r="AU816" s="22" t="s">
        <v>81</v>
      </c>
    </row>
    <row r="817" spans="2:65" s="11" customFormat="1">
      <c r="B817" s="185"/>
      <c r="D817" s="180" t="s">
        <v>133</v>
      </c>
      <c r="E817" s="186" t="s">
        <v>5</v>
      </c>
      <c r="F817" s="187" t="s">
        <v>336</v>
      </c>
      <c r="H817" s="188">
        <v>2</v>
      </c>
      <c r="I817" s="189"/>
      <c r="L817" s="185"/>
      <c r="M817" s="190"/>
      <c r="N817" s="191"/>
      <c r="O817" s="191"/>
      <c r="P817" s="191"/>
      <c r="Q817" s="191"/>
      <c r="R817" s="191"/>
      <c r="S817" s="191"/>
      <c r="T817" s="192"/>
      <c r="AT817" s="186" t="s">
        <v>133</v>
      </c>
      <c r="AU817" s="186" t="s">
        <v>81</v>
      </c>
      <c r="AV817" s="11" t="s">
        <v>81</v>
      </c>
      <c r="AW817" s="11" t="s">
        <v>35</v>
      </c>
      <c r="AX817" s="11" t="s">
        <v>71</v>
      </c>
      <c r="AY817" s="186" t="s">
        <v>120</v>
      </c>
    </row>
    <row r="818" spans="2:65" s="12" customFormat="1">
      <c r="B818" s="193"/>
      <c r="D818" s="180" t="s">
        <v>133</v>
      </c>
      <c r="E818" s="194" t="s">
        <v>5</v>
      </c>
      <c r="F818" s="195" t="s">
        <v>135</v>
      </c>
      <c r="H818" s="196">
        <v>2</v>
      </c>
      <c r="I818" s="197"/>
      <c r="L818" s="193"/>
      <c r="M818" s="198"/>
      <c r="N818" s="199"/>
      <c r="O818" s="199"/>
      <c r="P818" s="199"/>
      <c r="Q818" s="199"/>
      <c r="R818" s="199"/>
      <c r="S818" s="199"/>
      <c r="T818" s="200"/>
      <c r="AT818" s="194" t="s">
        <v>133</v>
      </c>
      <c r="AU818" s="194" t="s">
        <v>81</v>
      </c>
      <c r="AV818" s="12" t="s">
        <v>127</v>
      </c>
      <c r="AW818" s="12" t="s">
        <v>35</v>
      </c>
      <c r="AX818" s="12" t="s">
        <v>79</v>
      </c>
      <c r="AY818" s="194" t="s">
        <v>120</v>
      </c>
    </row>
    <row r="819" spans="2:65" s="1" customFormat="1" ht="25.5" customHeight="1">
      <c r="B819" s="167"/>
      <c r="C819" s="201" t="s">
        <v>883</v>
      </c>
      <c r="D819" s="201" t="s">
        <v>332</v>
      </c>
      <c r="E819" s="202" t="s">
        <v>884</v>
      </c>
      <c r="F819" s="203" t="s">
        <v>885</v>
      </c>
      <c r="G819" s="204" t="s">
        <v>125</v>
      </c>
      <c r="H819" s="205">
        <v>2</v>
      </c>
      <c r="I819" s="206"/>
      <c r="J819" s="207">
        <f>ROUND(I819*H819,2)</f>
        <v>0</v>
      </c>
      <c r="K819" s="203" t="s">
        <v>126</v>
      </c>
      <c r="L819" s="208"/>
      <c r="M819" s="209" t="s">
        <v>5</v>
      </c>
      <c r="N819" s="210" t="s">
        <v>42</v>
      </c>
      <c r="O819" s="40"/>
      <c r="P819" s="177">
        <f>O819*H819</f>
        <v>0</v>
      </c>
      <c r="Q819" s="177">
        <v>3.5000000000000003E-2</v>
      </c>
      <c r="R819" s="177">
        <f>Q819*H819</f>
        <v>7.0000000000000007E-2</v>
      </c>
      <c r="S819" s="177">
        <v>0</v>
      </c>
      <c r="T819" s="178">
        <f>S819*H819</f>
        <v>0</v>
      </c>
      <c r="AR819" s="22" t="s">
        <v>169</v>
      </c>
      <c r="AT819" s="22" t="s">
        <v>332</v>
      </c>
      <c r="AU819" s="22" t="s">
        <v>81</v>
      </c>
      <c r="AY819" s="22" t="s">
        <v>120</v>
      </c>
      <c r="BE819" s="179">
        <f>IF(N819="základní",J819,0)</f>
        <v>0</v>
      </c>
      <c r="BF819" s="179">
        <f>IF(N819="snížená",J819,0)</f>
        <v>0</v>
      </c>
      <c r="BG819" s="179">
        <f>IF(N819="zákl. přenesená",J819,0)</f>
        <v>0</v>
      </c>
      <c r="BH819" s="179">
        <f>IF(N819="sníž. přenesená",J819,0)</f>
        <v>0</v>
      </c>
      <c r="BI819" s="179">
        <f>IF(N819="nulová",J819,0)</f>
        <v>0</v>
      </c>
      <c r="BJ819" s="22" t="s">
        <v>79</v>
      </c>
      <c r="BK819" s="179">
        <f>ROUND(I819*H819,2)</f>
        <v>0</v>
      </c>
      <c r="BL819" s="22" t="s">
        <v>127</v>
      </c>
      <c r="BM819" s="22" t="s">
        <v>886</v>
      </c>
    </row>
    <row r="820" spans="2:65" s="1" customFormat="1">
      <c r="B820" s="39"/>
      <c r="D820" s="180" t="s">
        <v>129</v>
      </c>
      <c r="F820" s="181" t="s">
        <v>887</v>
      </c>
      <c r="I820" s="182"/>
      <c r="L820" s="39"/>
      <c r="M820" s="183"/>
      <c r="N820" s="40"/>
      <c r="O820" s="40"/>
      <c r="P820" s="40"/>
      <c r="Q820" s="40"/>
      <c r="R820" s="40"/>
      <c r="S820" s="40"/>
      <c r="T820" s="68"/>
      <c r="AT820" s="22" t="s">
        <v>129</v>
      </c>
      <c r="AU820" s="22" t="s">
        <v>81</v>
      </c>
    </row>
    <row r="821" spans="2:65" s="11" customFormat="1">
      <c r="B821" s="185"/>
      <c r="D821" s="180" t="s">
        <v>133</v>
      </c>
      <c r="E821" s="186" t="s">
        <v>5</v>
      </c>
      <c r="F821" s="187" t="s">
        <v>336</v>
      </c>
      <c r="H821" s="188">
        <v>2</v>
      </c>
      <c r="I821" s="189"/>
      <c r="L821" s="185"/>
      <c r="M821" s="190"/>
      <c r="N821" s="191"/>
      <c r="O821" s="191"/>
      <c r="P821" s="191"/>
      <c r="Q821" s="191"/>
      <c r="R821" s="191"/>
      <c r="S821" s="191"/>
      <c r="T821" s="192"/>
      <c r="AT821" s="186" t="s">
        <v>133</v>
      </c>
      <c r="AU821" s="186" t="s">
        <v>81</v>
      </c>
      <c r="AV821" s="11" t="s">
        <v>81</v>
      </c>
      <c r="AW821" s="11" t="s">
        <v>35</v>
      </c>
      <c r="AX821" s="11" t="s">
        <v>71</v>
      </c>
      <c r="AY821" s="186" t="s">
        <v>120</v>
      </c>
    </row>
    <row r="822" spans="2:65" s="12" customFormat="1">
      <c r="B822" s="193"/>
      <c r="D822" s="180" t="s">
        <v>133</v>
      </c>
      <c r="E822" s="194" t="s">
        <v>5</v>
      </c>
      <c r="F822" s="195" t="s">
        <v>135</v>
      </c>
      <c r="H822" s="196">
        <v>2</v>
      </c>
      <c r="I822" s="197"/>
      <c r="L822" s="193"/>
      <c r="M822" s="198"/>
      <c r="N822" s="199"/>
      <c r="O822" s="199"/>
      <c r="P822" s="199"/>
      <c r="Q822" s="199"/>
      <c r="R822" s="199"/>
      <c r="S822" s="199"/>
      <c r="T822" s="200"/>
      <c r="AT822" s="194" t="s">
        <v>133</v>
      </c>
      <c r="AU822" s="194" t="s">
        <v>81</v>
      </c>
      <c r="AV822" s="12" t="s">
        <v>127</v>
      </c>
      <c r="AW822" s="12" t="s">
        <v>35</v>
      </c>
      <c r="AX822" s="12" t="s">
        <v>79</v>
      </c>
      <c r="AY822" s="194" t="s">
        <v>120</v>
      </c>
    </row>
    <row r="823" spans="2:65" s="1" customFormat="1" ht="25.5" customHeight="1">
      <c r="B823" s="167"/>
      <c r="C823" s="201" t="s">
        <v>888</v>
      </c>
      <c r="D823" s="201" t="s">
        <v>332</v>
      </c>
      <c r="E823" s="202" t="s">
        <v>889</v>
      </c>
      <c r="F823" s="203" t="s">
        <v>890</v>
      </c>
      <c r="G823" s="204" t="s">
        <v>125</v>
      </c>
      <c r="H823" s="205">
        <v>3</v>
      </c>
      <c r="I823" s="206"/>
      <c r="J823" s="207">
        <f>ROUND(I823*H823,2)</f>
        <v>0</v>
      </c>
      <c r="K823" s="203" t="s">
        <v>126</v>
      </c>
      <c r="L823" s="208"/>
      <c r="M823" s="209" t="s">
        <v>5</v>
      </c>
      <c r="N823" s="210" t="s">
        <v>42</v>
      </c>
      <c r="O823" s="40"/>
      <c r="P823" s="177">
        <f>O823*H823</f>
        <v>0</v>
      </c>
      <c r="Q823" s="177">
        <v>4.2000000000000003E-2</v>
      </c>
      <c r="R823" s="177">
        <f>Q823*H823</f>
        <v>0.126</v>
      </c>
      <c r="S823" s="177">
        <v>0</v>
      </c>
      <c r="T823" s="178">
        <f>S823*H823</f>
        <v>0</v>
      </c>
      <c r="AR823" s="22" t="s">
        <v>169</v>
      </c>
      <c r="AT823" s="22" t="s">
        <v>332</v>
      </c>
      <c r="AU823" s="22" t="s">
        <v>81</v>
      </c>
      <c r="AY823" s="22" t="s">
        <v>120</v>
      </c>
      <c r="BE823" s="179">
        <f>IF(N823="základní",J823,0)</f>
        <v>0</v>
      </c>
      <c r="BF823" s="179">
        <f>IF(N823="snížená",J823,0)</f>
        <v>0</v>
      </c>
      <c r="BG823" s="179">
        <f>IF(N823="zákl. přenesená",J823,0)</f>
        <v>0</v>
      </c>
      <c r="BH823" s="179">
        <f>IF(N823="sníž. přenesená",J823,0)</f>
        <v>0</v>
      </c>
      <c r="BI823" s="179">
        <f>IF(N823="nulová",J823,0)</f>
        <v>0</v>
      </c>
      <c r="BJ823" s="22" t="s">
        <v>79</v>
      </c>
      <c r="BK823" s="179">
        <f>ROUND(I823*H823,2)</f>
        <v>0</v>
      </c>
      <c r="BL823" s="22" t="s">
        <v>127</v>
      </c>
      <c r="BM823" s="22" t="s">
        <v>891</v>
      </c>
    </row>
    <row r="824" spans="2:65" s="1" customFormat="1">
      <c r="B824" s="39"/>
      <c r="D824" s="180" t="s">
        <v>129</v>
      </c>
      <c r="F824" s="181" t="s">
        <v>892</v>
      </c>
      <c r="I824" s="182"/>
      <c r="L824" s="39"/>
      <c r="M824" s="183"/>
      <c r="N824" s="40"/>
      <c r="O824" s="40"/>
      <c r="P824" s="40"/>
      <c r="Q824" s="40"/>
      <c r="R824" s="40"/>
      <c r="S824" s="40"/>
      <c r="T824" s="68"/>
      <c r="AT824" s="22" t="s">
        <v>129</v>
      </c>
      <c r="AU824" s="22" t="s">
        <v>81</v>
      </c>
    </row>
    <row r="825" spans="2:65" s="11" customFormat="1">
      <c r="B825" s="185"/>
      <c r="D825" s="180" t="s">
        <v>133</v>
      </c>
      <c r="E825" s="186" t="s">
        <v>5</v>
      </c>
      <c r="F825" s="187" t="s">
        <v>783</v>
      </c>
      <c r="H825" s="188">
        <v>3</v>
      </c>
      <c r="I825" s="189"/>
      <c r="L825" s="185"/>
      <c r="M825" s="190"/>
      <c r="N825" s="191"/>
      <c r="O825" s="191"/>
      <c r="P825" s="191"/>
      <c r="Q825" s="191"/>
      <c r="R825" s="191"/>
      <c r="S825" s="191"/>
      <c r="T825" s="192"/>
      <c r="AT825" s="186" t="s">
        <v>133</v>
      </c>
      <c r="AU825" s="186" t="s">
        <v>81</v>
      </c>
      <c r="AV825" s="11" t="s">
        <v>81</v>
      </c>
      <c r="AW825" s="11" t="s">
        <v>35</v>
      </c>
      <c r="AX825" s="11" t="s">
        <v>71</v>
      </c>
      <c r="AY825" s="186" t="s">
        <v>120</v>
      </c>
    </row>
    <row r="826" spans="2:65" s="12" customFormat="1">
      <c r="B826" s="193"/>
      <c r="D826" s="180" t="s">
        <v>133</v>
      </c>
      <c r="E826" s="194" t="s">
        <v>5</v>
      </c>
      <c r="F826" s="195" t="s">
        <v>135</v>
      </c>
      <c r="H826" s="196">
        <v>3</v>
      </c>
      <c r="I826" s="197"/>
      <c r="L826" s="193"/>
      <c r="M826" s="198"/>
      <c r="N826" s="199"/>
      <c r="O826" s="199"/>
      <c r="P826" s="199"/>
      <c r="Q826" s="199"/>
      <c r="R826" s="199"/>
      <c r="S826" s="199"/>
      <c r="T826" s="200"/>
      <c r="AT826" s="194" t="s">
        <v>133</v>
      </c>
      <c r="AU826" s="194" t="s">
        <v>81</v>
      </c>
      <c r="AV826" s="12" t="s">
        <v>127</v>
      </c>
      <c r="AW826" s="12" t="s">
        <v>35</v>
      </c>
      <c r="AX826" s="12" t="s">
        <v>79</v>
      </c>
      <c r="AY826" s="194" t="s">
        <v>120</v>
      </c>
    </row>
    <row r="827" spans="2:65" s="1" customFormat="1" ht="25.5" customHeight="1">
      <c r="B827" s="167"/>
      <c r="C827" s="168" t="s">
        <v>893</v>
      </c>
      <c r="D827" s="168" t="s">
        <v>122</v>
      </c>
      <c r="E827" s="169" t="s">
        <v>894</v>
      </c>
      <c r="F827" s="170" t="s">
        <v>895</v>
      </c>
      <c r="G827" s="171" t="s">
        <v>125</v>
      </c>
      <c r="H827" s="172">
        <v>2</v>
      </c>
      <c r="I827" s="173"/>
      <c r="J827" s="174">
        <f>ROUND(I827*H827,2)</f>
        <v>0</v>
      </c>
      <c r="K827" s="170" t="s">
        <v>126</v>
      </c>
      <c r="L827" s="39"/>
      <c r="M827" s="175" t="s">
        <v>5</v>
      </c>
      <c r="N827" s="176" t="s">
        <v>42</v>
      </c>
      <c r="O827" s="40"/>
      <c r="P827" s="177">
        <f>O827*H827</f>
        <v>0</v>
      </c>
      <c r="Q827" s="177">
        <v>0</v>
      </c>
      <c r="R827" s="177">
        <f>Q827*H827</f>
        <v>0</v>
      </c>
      <c r="S827" s="177">
        <v>0</v>
      </c>
      <c r="T827" s="178">
        <f>S827*H827</f>
        <v>0</v>
      </c>
      <c r="AR827" s="22" t="s">
        <v>127</v>
      </c>
      <c r="AT827" s="22" t="s">
        <v>122</v>
      </c>
      <c r="AU827" s="22" t="s">
        <v>81</v>
      </c>
      <c r="AY827" s="22" t="s">
        <v>120</v>
      </c>
      <c r="BE827" s="179">
        <f>IF(N827="základní",J827,0)</f>
        <v>0</v>
      </c>
      <c r="BF827" s="179">
        <f>IF(N827="snížená",J827,0)</f>
        <v>0</v>
      </c>
      <c r="BG827" s="179">
        <f>IF(N827="zákl. přenesená",J827,0)</f>
        <v>0</v>
      </c>
      <c r="BH827" s="179">
        <f>IF(N827="sníž. přenesená",J827,0)</f>
        <v>0</v>
      </c>
      <c r="BI827" s="179">
        <f>IF(N827="nulová",J827,0)</f>
        <v>0</v>
      </c>
      <c r="BJ827" s="22" t="s">
        <v>79</v>
      </c>
      <c r="BK827" s="179">
        <f>ROUND(I827*H827,2)</f>
        <v>0</v>
      </c>
      <c r="BL827" s="22" t="s">
        <v>127</v>
      </c>
      <c r="BM827" s="22" t="s">
        <v>896</v>
      </c>
    </row>
    <row r="828" spans="2:65" s="1" customFormat="1" ht="27">
      <c r="B828" s="39"/>
      <c r="D828" s="180" t="s">
        <v>129</v>
      </c>
      <c r="F828" s="181" t="s">
        <v>897</v>
      </c>
      <c r="I828" s="182"/>
      <c r="L828" s="39"/>
      <c r="M828" s="183"/>
      <c r="N828" s="40"/>
      <c r="O828" s="40"/>
      <c r="P828" s="40"/>
      <c r="Q828" s="40"/>
      <c r="R828" s="40"/>
      <c r="S828" s="40"/>
      <c r="T828" s="68"/>
      <c r="AT828" s="22" t="s">
        <v>129</v>
      </c>
      <c r="AU828" s="22" t="s">
        <v>81</v>
      </c>
    </row>
    <row r="829" spans="2:65" s="11" customFormat="1">
      <c r="B829" s="185"/>
      <c r="D829" s="180" t="s">
        <v>133</v>
      </c>
      <c r="E829" s="186" t="s">
        <v>5</v>
      </c>
      <c r="F829" s="187" t="s">
        <v>336</v>
      </c>
      <c r="H829" s="188">
        <v>2</v>
      </c>
      <c r="I829" s="189"/>
      <c r="L829" s="185"/>
      <c r="M829" s="190"/>
      <c r="N829" s="191"/>
      <c r="O829" s="191"/>
      <c r="P829" s="191"/>
      <c r="Q829" s="191"/>
      <c r="R829" s="191"/>
      <c r="S829" s="191"/>
      <c r="T829" s="192"/>
      <c r="AT829" s="186" t="s">
        <v>133</v>
      </c>
      <c r="AU829" s="186" t="s">
        <v>81</v>
      </c>
      <c r="AV829" s="11" t="s">
        <v>81</v>
      </c>
      <c r="AW829" s="11" t="s">
        <v>35</v>
      </c>
      <c r="AX829" s="11" t="s">
        <v>71</v>
      </c>
      <c r="AY829" s="186" t="s">
        <v>120</v>
      </c>
    </row>
    <row r="830" spans="2:65" s="12" customFormat="1">
      <c r="B830" s="193"/>
      <c r="D830" s="180" t="s">
        <v>133</v>
      </c>
      <c r="E830" s="194" t="s">
        <v>5</v>
      </c>
      <c r="F830" s="195" t="s">
        <v>135</v>
      </c>
      <c r="H830" s="196">
        <v>2</v>
      </c>
      <c r="I830" s="197"/>
      <c r="L830" s="193"/>
      <c r="M830" s="198"/>
      <c r="N830" s="199"/>
      <c r="O830" s="199"/>
      <c r="P830" s="199"/>
      <c r="Q830" s="199"/>
      <c r="R830" s="199"/>
      <c r="S830" s="199"/>
      <c r="T830" s="200"/>
      <c r="AT830" s="194" t="s">
        <v>133</v>
      </c>
      <c r="AU830" s="194" t="s">
        <v>81</v>
      </c>
      <c r="AV830" s="12" t="s">
        <v>127</v>
      </c>
      <c r="AW830" s="12" t="s">
        <v>35</v>
      </c>
      <c r="AX830" s="12" t="s">
        <v>79</v>
      </c>
      <c r="AY830" s="194" t="s">
        <v>120</v>
      </c>
    </row>
    <row r="831" spans="2:65" s="1" customFormat="1" ht="16.5" customHeight="1">
      <c r="B831" s="167"/>
      <c r="C831" s="201" t="s">
        <v>898</v>
      </c>
      <c r="D831" s="201" t="s">
        <v>332</v>
      </c>
      <c r="E831" s="202" t="s">
        <v>899</v>
      </c>
      <c r="F831" s="203" t="s">
        <v>900</v>
      </c>
      <c r="G831" s="204" t="s">
        <v>125</v>
      </c>
      <c r="H831" s="205">
        <v>2</v>
      </c>
      <c r="I831" s="206"/>
      <c r="J831" s="207">
        <f>ROUND(I831*H831,2)</f>
        <v>0</v>
      </c>
      <c r="K831" s="203" t="s">
        <v>126</v>
      </c>
      <c r="L831" s="208"/>
      <c r="M831" s="209" t="s">
        <v>5</v>
      </c>
      <c r="N831" s="210" t="s">
        <v>42</v>
      </c>
      <c r="O831" s="40"/>
      <c r="P831" s="177">
        <f>O831*H831</f>
        <v>0</v>
      </c>
      <c r="Q831" s="177">
        <v>2.7999999999999998E-4</v>
      </c>
      <c r="R831" s="177">
        <f>Q831*H831</f>
        <v>5.5999999999999995E-4</v>
      </c>
      <c r="S831" s="177">
        <v>0</v>
      </c>
      <c r="T831" s="178">
        <f>S831*H831</f>
        <v>0</v>
      </c>
      <c r="AR831" s="22" t="s">
        <v>169</v>
      </c>
      <c r="AT831" s="22" t="s">
        <v>332</v>
      </c>
      <c r="AU831" s="22" t="s">
        <v>81</v>
      </c>
      <c r="AY831" s="22" t="s">
        <v>120</v>
      </c>
      <c r="BE831" s="179">
        <f>IF(N831="základní",J831,0)</f>
        <v>0</v>
      </c>
      <c r="BF831" s="179">
        <f>IF(N831="snížená",J831,0)</f>
        <v>0</v>
      </c>
      <c r="BG831" s="179">
        <f>IF(N831="zákl. přenesená",J831,0)</f>
        <v>0</v>
      </c>
      <c r="BH831" s="179">
        <f>IF(N831="sníž. přenesená",J831,0)</f>
        <v>0</v>
      </c>
      <c r="BI831" s="179">
        <f>IF(N831="nulová",J831,0)</f>
        <v>0</v>
      </c>
      <c r="BJ831" s="22" t="s">
        <v>79</v>
      </c>
      <c r="BK831" s="179">
        <f>ROUND(I831*H831,2)</f>
        <v>0</v>
      </c>
      <c r="BL831" s="22" t="s">
        <v>127</v>
      </c>
      <c r="BM831" s="22" t="s">
        <v>901</v>
      </c>
    </row>
    <row r="832" spans="2:65" s="1" customFormat="1">
      <c r="B832" s="39"/>
      <c r="D832" s="180" t="s">
        <v>129</v>
      </c>
      <c r="F832" s="181" t="s">
        <v>902</v>
      </c>
      <c r="I832" s="182"/>
      <c r="L832" s="39"/>
      <c r="M832" s="183"/>
      <c r="N832" s="40"/>
      <c r="O832" s="40"/>
      <c r="P832" s="40"/>
      <c r="Q832" s="40"/>
      <c r="R832" s="40"/>
      <c r="S832" s="40"/>
      <c r="T832" s="68"/>
      <c r="AT832" s="22" t="s">
        <v>129</v>
      </c>
      <c r="AU832" s="22" t="s">
        <v>81</v>
      </c>
    </row>
    <row r="833" spans="2:65" s="11" customFormat="1">
      <c r="B833" s="185"/>
      <c r="D833" s="180" t="s">
        <v>133</v>
      </c>
      <c r="E833" s="186" t="s">
        <v>5</v>
      </c>
      <c r="F833" s="187" t="s">
        <v>336</v>
      </c>
      <c r="H833" s="188">
        <v>2</v>
      </c>
      <c r="I833" s="189"/>
      <c r="L833" s="185"/>
      <c r="M833" s="190"/>
      <c r="N833" s="191"/>
      <c r="O833" s="191"/>
      <c r="P833" s="191"/>
      <c r="Q833" s="191"/>
      <c r="R833" s="191"/>
      <c r="S833" s="191"/>
      <c r="T833" s="192"/>
      <c r="AT833" s="186" t="s">
        <v>133</v>
      </c>
      <c r="AU833" s="186" t="s">
        <v>81</v>
      </c>
      <c r="AV833" s="11" t="s">
        <v>81</v>
      </c>
      <c r="AW833" s="11" t="s">
        <v>35</v>
      </c>
      <c r="AX833" s="11" t="s">
        <v>71</v>
      </c>
      <c r="AY833" s="186" t="s">
        <v>120</v>
      </c>
    </row>
    <row r="834" spans="2:65" s="12" customFormat="1">
      <c r="B834" s="193"/>
      <c r="D834" s="180" t="s">
        <v>133</v>
      </c>
      <c r="E834" s="194" t="s">
        <v>5</v>
      </c>
      <c r="F834" s="195" t="s">
        <v>135</v>
      </c>
      <c r="H834" s="196">
        <v>2</v>
      </c>
      <c r="I834" s="197"/>
      <c r="L834" s="193"/>
      <c r="M834" s="198"/>
      <c r="N834" s="199"/>
      <c r="O834" s="199"/>
      <c r="P834" s="199"/>
      <c r="Q834" s="199"/>
      <c r="R834" s="199"/>
      <c r="S834" s="199"/>
      <c r="T834" s="200"/>
      <c r="AT834" s="194" t="s">
        <v>133</v>
      </c>
      <c r="AU834" s="194" t="s">
        <v>81</v>
      </c>
      <c r="AV834" s="12" t="s">
        <v>127</v>
      </c>
      <c r="AW834" s="12" t="s">
        <v>35</v>
      </c>
      <c r="AX834" s="12" t="s">
        <v>79</v>
      </c>
      <c r="AY834" s="194" t="s">
        <v>120</v>
      </c>
    </row>
    <row r="835" spans="2:65" s="1" customFormat="1" ht="25.5" customHeight="1">
      <c r="B835" s="167"/>
      <c r="C835" s="168" t="s">
        <v>903</v>
      </c>
      <c r="D835" s="168" t="s">
        <v>122</v>
      </c>
      <c r="E835" s="169" t="s">
        <v>904</v>
      </c>
      <c r="F835" s="170" t="s">
        <v>905</v>
      </c>
      <c r="G835" s="171" t="s">
        <v>125</v>
      </c>
      <c r="H835" s="172">
        <v>31</v>
      </c>
      <c r="I835" s="173"/>
      <c r="J835" s="174">
        <f>ROUND(I835*H835,2)</f>
        <v>0</v>
      </c>
      <c r="K835" s="170" t="s">
        <v>126</v>
      </c>
      <c r="L835" s="39"/>
      <c r="M835" s="175" t="s">
        <v>5</v>
      </c>
      <c r="N835" s="176" t="s">
        <v>42</v>
      </c>
      <c r="O835" s="40"/>
      <c r="P835" s="177">
        <f>O835*H835</f>
        <v>0</v>
      </c>
      <c r="Q835" s="177">
        <v>0</v>
      </c>
      <c r="R835" s="177">
        <f>Q835*H835</f>
        <v>0</v>
      </c>
      <c r="S835" s="177">
        <v>0</v>
      </c>
      <c r="T835" s="178">
        <f>S835*H835</f>
        <v>0</v>
      </c>
      <c r="AR835" s="22" t="s">
        <v>127</v>
      </c>
      <c r="AT835" s="22" t="s">
        <v>122</v>
      </c>
      <c r="AU835" s="22" t="s">
        <v>81</v>
      </c>
      <c r="AY835" s="22" t="s">
        <v>120</v>
      </c>
      <c r="BE835" s="179">
        <f>IF(N835="základní",J835,0)</f>
        <v>0</v>
      </c>
      <c r="BF835" s="179">
        <f>IF(N835="snížená",J835,0)</f>
        <v>0</v>
      </c>
      <c r="BG835" s="179">
        <f>IF(N835="zákl. přenesená",J835,0)</f>
        <v>0</v>
      </c>
      <c r="BH835" s="179">
        <f>IF(N835="sníž. přenesená",J835,0)</f>
        <v>0</v>
      </c>
      <c r="BI835" s="179">
        <f>IF(N835="nulová",J835,0)</f>
        <v>0</v>
      </c>
      <c r="BJ835" s="22" t="s">
        <v>79</v>
      </c>
      <c r="BK835" s="179">
        <f>ROUND(I835*H835,2)</f>
        <v>0</v>
      </c>
      <c r="BL835" s="22" t="s">
        <v>127</v>
      </c>
      <c r="BM835" s="22" t="s">
        <v>906</v>
      </c>
    </row>
    <row r="836" spans="2:65" s="1" customFormat="1" ht="27">
      <c r="B836" s="39"/>
      <c r="D836" s="180" t="s">
        <v>129</v>
      </c>
      <c r="F836" s="181" t="s">
        <v>907</v>
      </c>
      <c r="I836" s="182"/>
      <c r="L836" s="39"/>
      <c r="M836" s="183"/>
      <c r="N836" s="40"/>
      <c r="O836" s="40"/>
      <c r="P836" s="40"/>
      <c r="Q836" s="40"/>
      <c r="R836" s="40"/>
      <c r="S836" s="40"/>
      <c r="T836" s="68"/>
      <c r="AT836" s="22" t="s">
        <v>129</v>
      </c>
      <c r="AU836" s="22" t="s">
        <v>81</v>
      </c>
    </row>
    <row r="837" spans="2:65" s="11" customFormat="1">
      <c r="B837" s="185"/>
      <c r="D837" s="180" t="s">
        <v>133</v>
      </c>
      <c r="E837" s="186" t="s">
        <v>5</v>
      </c>
      <c r="F837" s="187" t="s">
        <v>908</v>
      </c>
      <c r="H837" s="188">
        <v>31</v>
      </c>
      <c r="I837" s="189"/>
      <c r="L837" s="185"/>
      <c r="M837" s="190"/>
      <c r="N837" s="191"/>
      <c r="O837" s="191"/>
      <c r="P837" s="191"/>
      <c r="Q837" s="191"/>
      <c r="R837" s="191"/>
      <c r="S837" s="191"/>
      <c r="T837" s="192"/>
      <c r="AT837" s="186" t="s">
        <v>133</v>
      </c>
      <c r="AU837" s="186" t="s">
        <v>81</v>
      </c>
      <c r="AV837" s="11" t="s">
        <v>81</v>
      </c>
      <c r="AW837" s="11" t="s">
        <v>35</v>
      </c>
      <c r="AX837" s="11" t="s">
        <v>71</v>
      </c>
      <c r="AY837" s="186" t="s">
        <v>120</v>
      </c>
    </row>
    <row r="838" spans="2:65" s="12" customFormat="1">
      <c r="B838" s="193"/>
      <c r="D838" s="180" t="s">
        <v>133</v>
      </c>
      <c r="E838" s="194" t="s">
        <v>5</v>
      </c>
      <c r="F838" s="195" t="s">
        <v>135</v>
      </c>
      <c r="H838" s="196">
        <v>31</v>
      </c>
      <c r="I838" s="197"/>
      <c r="L838" s="193"/>
      <c r="M838" s="198"/>
      <c r="N838" s="199"/>
      <c r="O838" s="199"/>
      <c r="P838" s="199"/>
      <c r="Q838" s="199"/>
      <c r="R838" s="199"/>
      <c r="S838" s="199"/>
      <c r="T838" s="200"/>
      <c r="AT838" s="194" t="s">
        <v>133</v>
      </c>
      <c r="AU838" s="194" t="s">
        <v>81</v>
      </c>
      <c r="AV838" s="12" t="s">
        <v>127</v>
      </c>
      <c r="AW838" s="12" t="s">
        <v>35</v>
      </c>
      <c r="AX838" s="12" t="s">
        <v>79</v>
      </c>
      <c r="AY838" s="194" t="s">
        <v>120</v>
      </c>
    </row>
    <row r="839" spans="2:65" s="1" customFormat="1" ht="16.5" customHeight="1">
      <c r="B839" s="167"/>
      <c r="C839" s="201" t="s">
        <v>909</v>
      </c>
      <c r="D839" s="201" t="s">
        <v>332</v>
      </c>
      <c r="E839" s="202" t="s">
        <v>910</v>
      </c>
      <c r="F839" s="203" t="s">
        <v>911</v>
      </c>
      <c r="G839" s="204" t="s">
        <v>125</v>
      </c>
      <c r="H839" s="205">
        <v>14</v>
      </c>
      <c r="I839" s="206"/>
      <c r="J839" s="207">
        <f>ROUND(I839*H839,2)</f>
        <v>0</v>
      </c>
      <c r="K839" s="203" t="s">
        <v>126</v>
      </c>
      <c r="L839" s="208"/>
      <c r="M839" s="209" t="s">
        <v>5</v>
      </c>
      <c r="N839" s="210" t="s">
        <v>42</v>
      </c>
      <c r="O839" s="40"/>
      <c r="P839" s="177">
        <f>O839*H839</f>
        <v>0</v>
      </c>
      <c r="Q839" s="177">
        <v>3.5E-4</v>
      </c>
      <c r="R839" s="177">
        <f>Q839*H839</f>
        <v>4.8999999999999998E-3</v>
      </c>
      <c r="S839" s="177">
        <v>0</v>
      </c>
      <c r="T839" s="178">
        <f>S839*H839</f>
        <v>0</v>
      </c>
      <c r="AR839" s="22" t="s">
        <v>169</v>
      </c>
      <c r="AT839" s="22" t="s">
        <v>332</v>
      </c>
      <c r="AU839" s="22" t="s">
        <v>81</v>
      </c>
      <c r="AY839" s="22" t="s">
        <v>120</v>
      </c>
      <c r="BE839" s="179">
        <f>IF(N839="základní",J839,0)</f>
        <v>0</v>
      </c>
      <c r="BF839" s="179">
        <f>IF(N839="snížená",J839,0)</f>
        <v>0</v>
      </c>
      <c r="BG839" s="179">
        <f>IF(N839="zákl. přenesená",J839,0)</f>
        <v>0</v>
      </c>
      <c r="BH839" s="179">
        <f>IF(N839="sníž. přenesená",J839,0)</f>
        <v>0</v>
      </c>
      <c r="BI839" s="179">
        <f>IF(N839="nulová",J839,0)</f>
        <v>0</v>
      </c>
      <c r="BJ839" s="22" t="s">
        <v>79</v>
      </c>
      <c r="BK839" s="179">
        <f>ROUND(I839*H839,2)</f>
        <v>0</v>
      </c>
      <c r="BL839" s="22" t="s">
        <v>127</v>
      </c>
      <c r="BM839" s="22" t="s">
        <v>912</v>
      </c>
    </row>
    <row r="840" spans="2:65" s="1" customFormat="1">
      <c r="B840" s="39"/>
      <c r="D840" s="180" t="s">
        <v>129</v>
      </c>
      <c r="F840" s="181" t="s">
        <v>913</v>
      </c>
      <c r="I840" s="182"/>
      <c r="L840" s="39"/>
      <c r="M840" s="183"/>
      <c r="N840" s="40"/>
      <c r="O840" s="40"/>
      <c r="P840" s="40"/>
      <c r="Q840" s="40"/>
      <c r="R840" s="40"/>
      <c r="S840" s="40"/>
      <c r="T840" s="68"/>
      <c r="AT840" s="22" t="s">
        <v>129</v>
      </c>
      <c r="AU840" s="22" t="s">
        <v>81</v>
      </c>
    </row>
    <row r="841" spans="2:65" s="11" customFormat="1">
      <c r="B841" s="185"/>
      <c r="D841" s="180" t="s">
        <v>133</v>
      </c>
      <c r="E841" s="186" t="s">
        <v>5</v>
      </c>
      <c r="F841" s="187" t="s">
        <v>914</v>
      </c>
      <c r="H841" s="188">
        <v>14</v>
      </c>
      <c r="I841" s="189"/>
      <c r="L841" s="185"/>
      <c r="M841" s="190"/>
      <c r="N841" s="191"/>
      <c r="O841" s="191"/>
      <c r="P841" s="191"/>
      <c r="Q841" s="191"/>
      <c r="R841" s="191"/>
      <c r="S841" s="191"/>
      <c r="T841" s="192"/>
      <c r="AT841" s="186" t="s">
        <v>133</v>
      </c>
      <c r="AU841" s="186" t="s">
        <v>81</v>
      </c>
      <c r="AV841" s="11" t="s">
        <v>81</v>
      </c>
      <c r="AW841" s="11" t="s">
        <v>35</v>
      </c>
      <c r="AX841" s="11" t="s">
        <v>71</v>
      </c>
      <c r="AY841" s="186" t="s">
        <v>120</v>
      </c>
    </row>
    <row r="842" spans="2:65" s="12" customFormat="1">
      <c r="B842" s="193"/>
      <c r="D842" s="180" t="s">
        <v>133</v>
      </c>
      <c r="E842" s="194" t="s">
        <v>5</v>
      </c>
      <c r="F842" s="195" t="s">
        <v>135</v>
      </c>
      <c r="H842" s="196">
        <v>14</v>
      </c>
      <c r="I842" s="197"/>
      <c r="L842" s="193"/>
      <c r="M842" s="198"/>
      <c r="N842" s="199"/>
      <c r="O842" s="199"/>
      <c r="P842" s="199"/>
      <c r="Q842" s="199"/>
      <c r="R842" s="199"/>
      <c r="S842" s="199"/>
      <c r="T842" s="200"/>
      <c r="AT842" s="194" t="s">
        <v>133</v>
      </c>
      <c r="AU842" s="194" t="s">
        <v>81</v>
      </c>
      <c r="AV842" s="12" t="s">
        <v>127</v>
      </c>
      <c r="AW842" s="12" t="s">
        <v>35</v>
      </c>
      <c r="AX842" s="12" t="s">
        <v>79</v>
      </c>
      <c r="AY842" s="194" t="s">
        <v>120</v>
      </c>
    </row>
    <row r="843" spans="2:65" s="1" customFormat="1" ht="16.5" customHeight="1">
      <c r="B843" s="167"/>
      <c r="C843" s="201" t="s">
        <v>915</v>
      </c>
      <c r="D843" s="201" t="s">
        <v>332</v>
      </c>
      <c r="E843" s="202" t="s">
        <v>916</v>
      </c>
      <c r="F843" s="203" t="s">
        <v>917</v>
      </c>
      <c r="G843" s="204" t="s">
        <v>125</v>
      </c>
      <c r="H843" s="205">
        <v>12</v>
      </c>
      <c r="I843" s="206"/>
      <c r="J843" s="207">
        <f>ROUND(I843*H843,2)</f>
        <v>0</v>
      </c>
      <c r="K843" s="203" t="s">
        <v>126</v>
      </c>
      <c r="L843" s="208"/>
      <c r="M843" s="209" t="s">
        <v>5</v>
      </c>
      <c r="N843" s="210" t="s">
        <v>42</v>
      </c>
      <c r="O843" s="40"/>
      <c r="P843" s="177">
        <f>O843*H843</f>
        <v>0</v>
      </c>
      <c r="Q843" s="177">
        <v>2.5999999999999998E-4</v>
      </c>
      <c r="R843" s="177">
        <f>Q843*H843</f>
        <v>3.1199999999999995E-3</v>
      </c>
      <c r="S843" s="177">
        <v>0</v>
      </c>
      <c r="T843" s="178">
        <f>S843*H843</f>
        <v>0</v>
      </c>
      <c r="AR843" s="22" t="s">
        <v>169</v>
      </c>
      <c r="AT843" s="22" t="s">
        <v>332</v>
      </c>
      <c r="AU843" s="22" t="s">
        <v>81</v>
      </c>
      <c r="AY843" s="22" t="s">
        <v>120</v>
      </c>
      <c r="BE843" s="179">
        <f>IF(N843="základní",J843,0)</f>
        <v>0</v>
      </c>
      <c r="BF843" s="179">
        <f>IF(N843="snížená",J843,0)</f>
        <v>0</v>
      </c>
      <c r="BG843" s="179">
        <f>IF(N843="zákl. přenesená",J843,0)</f>
        <v>0</v>
      </c>
      <c r="BH843" s="179">
        <f>IF(N843="sníž. přenesená",J843,0)</f>
        <v>0</v>
      </c>
      <c r="BI843" s="179">
        <f>IF(N843="nulová",J843,0)</f>
        <v>0</v>
      </c>
      <c r="BJ843" s="22" t="s">
        <v>79</v>
      </c>
      <c r="BK843" s="179">
        <f>ROUND(I843*H843,2)</f>
        <v>0</v>
      </c>
      <c r="BL843" s="22" t="s">
        <v>127</v>
      </c>
      <c r="BM843" s="22" t="s">
        <v>918</v>
      </c>
    </row>
    <row r="844" spans="2:65" s="1" customFormat="1">
      <c r="B844" s="39"/>
      <c r="D844" s="180" t="s">
        <v>129</v>
      </c>
      <c r="F844" s="181" t="s">
        <v>919</v>
      </c>
      <c r="I844" s="182"/>
      <c r="L844" s="39"/>
      <c r="M844" s="183"/>
      <c r="N844" s="40"/>
      <c r="O844" s="40"/>
      <c r="P844" s="40"/>
      <c r="Q844" s="40"/>
      <c r="R844" s="40"/>
      <c r="S844" s="40"/>
      <c r="T844" s="68"/>
      <c r="AT844" s="22" t="s">
        <v>129</v>
      </c>
      <c r="AU844" s="22" t="s">
        <v>81</v>
      </c>
    </row>
    <row r="845" spans="2:65" s="11" customFormat="1">
      <c r="B845" s="185"/>
      <c r="D845" s="180" t="s">
        <v>133</v>
      </c>
      <c r="E845" s="186" t="s">
        <v>5</v>
      </c>
      <c r="F845" s="187" t="s">
        <v>765</v>
      </c>
      <c r="H845" s="188">
        <v>12</v>
      </c>
      <c r="I845" s="189"/>
      <c r="L845" s="185"/>
      <c r="M845" s="190"/>
      <c r="N845" s="191"/>
      <c r="O845" s="191"/>
      <c r="P845" s="191"/>
      <c r="Q845" s="191"/>
      <c r="R845" s="191"/>
      <c r="S845" s="191"/>
      <c r="T845" s="192"/>
      <c r="AT845" s="186" t="s">
        <v>133</v>
      </c>
      <c r="AU845" s="186" t="s">
        <v>81</v>
      </c>
      <c r="AV845" s="11" t="s">
        <v>81</v>
      </c>
      <c r="AW845" s="11" t="s">
        <v>35</v>
      </c>
      <c r="AX845" s="11" t="s">
        <v>71</v>
      </c>
      <c r="AY845" s="186" t="s">
        <v>120</v>
      </c>
    </row>
    <row r="846" spans="2:65" s="12" customFormat="1">
      <c r="B846" s="193"/>
      <c r="D846" s="180" t="s">
        <v>133</v>
      </c>
      <c r="E846" s="194" t="s">
        <v>5</v>
      </c>
      <c r="F846" s="195" t="s">
        <v>135</v>
      </c>
      <c r="H846" s="196">
        <v>12</v>
      </c>
      <c r="I846" s="197"/>
      <c r="L846" s="193"/>
      <c r="M846" s="198"/>
      <c r="N846" s="199"/>
      <c r="O846" s="199"/>
      <c r="P846" s="199"/>
      <c r="Q846" s="199"/>
      <c r="R846" s="199"/>
      <c r="S846" s="199"/>
      <c r="T846" s="200"/>
      <c r="AT846" s="194" t="s">
        <v>133</v>
      </c>
      <c r="AU846" s="194" t="s">
        <v>81</v>
      </c>
      <c r="AV846" s="12" t="s">
        <v>127</v>
      </c>
      <c r="AW846" s="12" t="s">
        <v>35</v>
      </c>
      <c r="AX846" s="12" t="s">
        <v>79</v>
      </c>
      <c r="AY846" s="194" t="s">
        <v>120</v>
      </c>
    </row>
    <row r="847" spans="2:65" s="1" customFormat="1" ht="16.5" customHeight="1">
      <c r="B847" s="167"/>
      <c r="C847" s="201" t="s">
        <v>920</v>
      </c>
      <c r="D847" s="201" t="s">
        <v>332</v>
      </c>
      <c r="E847" s="202" t="s">
        <v>921</v>
      </c>
      <c r="F847" s="203" t="s">
        <v>922</v>
      </c>
      <c r="G847" s="204" t="s">
        <v>125</v>
      </c>
      <c r="H847" s="205">
        <v>5</v>
      </c>
      <c r="I847" s="206"/>
      <c r="J847" s="207">
        <f>ROUND(I847*H847,2)</f>
        <v>0</v>
      </c>
      <c r="K847" s="203" t="s">
        <v>126</v>
      </c>
      <c r="L847" s="208"/>
      <c r="M847" s="209" t="s">
        <v>5</v>
      </c>
      <c r="N847" s="210" t="s">
        <v>42</v>
      </c>
      <c r="O847" s="40"/>
      <c r="P847" s="177">
        <f>O847*H847</f>
        <v>0</v>
      </c>
      <c r="Q847" s="177">
        <v>2.9E-4</v>
      </c>
      <c r="R847" s="177">
        <f>Q847*H847</f>
        <v>1.4499999999999999E-3</v>
      </c>
      <c r="S847" s="177">
        <v>0</v>
      </c>
      <c r="T847" s="178">
        <f>S847*H847</f>
        <v>0</v>
      </c>
      <c r="AR847" s="22" t="s">
        <v>169</v>
      </c>
      <c r="AT847" s="22" t="s">
        <v>332</v>
      </c>
      <c r="AU847" s="22" t="s">
        <v>81</v>
      </c>
      <c r="AY847" s="22" t="s">
        <v>120</v>
      </c>
      <c r="BE847" s="179">
        <f>IF(N847="základní",J847,0)</f>
        <v>0</v>
      </c>
      <c r="BF847" s="179">
        <f>IF(N847="snížená",J847,0)</f>
        <v>0</v>
      </c>
      <c r="BG847" s="179">
        <f>IF(N847="zákl. přenesená",J847,0)</f>
        <v>0</v>
      </c>
      <c r="BH847" s="179">
        <f>IF(N847="sníž. přenesená",J847,0)</f>
        <v>0</v>
      </c>
      <c r="BI847" s="179">
        <f>IF(N847="nulová",J847,0)</f>
        <v>0</v>
      </c>
      <c r="BJ847" s="22" t="s">
        <v>79</v>
      </c>
      <c r="BK847" s="179">
        <f>ROUND(I847*H847,2)</f>
        <v>0</v>
      </c>
      <c r="BL847" s="22" t="s">
        <v>127</v>
      </c>
      <c r="BM847" s="22" t="s">
        <v>923</v>
      </c>
    </row>
    <row r="848" spans="2:65" s="1" customFormat="1">
      <c r="B848" s="39"/>
      <c r="D848" s="180" t="s">
        <v>129</v>
      </c>
      <c r="F848" s="181" t="s">
        <v>924</v>
      </c>
      <c r="I848" s="182"/>
      <c r="L848" s="39"/>
      <c r="M848" s="183"/>
      <c r="N848" s="40"/>
      <c r="O848" s="40"/>
      <c r="P848" s="40"/>
      <c r="Q848" s="40"/>
      <c r="R848" s="40"/>
      <c r="S848" s="40"/>
      <c r="T848" s="68"/>
      <c r="AT848" s="22" t="s">
        <v>129</v>
      </c>
      <c r="AU848" s="22" t="s">
        <v>81</v>
      </c>
    </row>
    <row r="849" spans="2:65" s="11" customFormat="1">
      <c r="B849" s="185"/>
      <c r="D849" s="180" t="s">
        <v>133</v>
      </c>
      <c r="E849" s="186" t="s">
        <v>5</v>
      </c>
      <c r="F849" s="187" t="s">
        <v>405</v>
      </c>
      <c r="H849" s="188">
        <v>5</v>
      </c>
      <c r="I849" s="189"/>
      <c r="L849" s="185"/>
      <c r="M849" s="190"/>
      <c r="N849" s="191"/>
      <c r="O849" s="191"/>
      <c r="P849" s="191"/>
      <c r="Q849" s="191"/>
      <c r="R849" s="191"/>
      <c r="S849" s="191"/>
      <c r="T849" s="192"/>
      <c r="AT849" s="186" t="s">
        <v>133</v>
      </c>
      <c r="AU849" s="186" t="s">
        <v>81</v>
      </c>
      <c r="AV849" s="11" t="s">
        <v>81</v>
      </c>
      <c r="AW849" s="11" t="s">
        <v>35</v>
      </c>
      <c r="AX849" s="11" t="s">
        <v>71</v>
      </c>
      <c r="AY849" s="186" t="s">
        <v>120</v>
      </c>
    </row>
    <row r="850" spans="2:65" s="12" customFormat="1">
      <c r="B850" s="193"/>
      <c r="D850" s="180" t="s">
        <v>133</v>
      </c>
      <c r="E850" s="194" t="s">
        <v>5</v>
      </c>
      <c r="F850" s="195" t="s">
        <v>135</v>
      </c>
      <c r="H850" s="196">
        <v>5</v>
      </c>
      <c r="I850" s="197"/>
      <c r="L850" s="193"/>
      <c r="M850" s="198"/>
      <c r="N850" s="199"/>
      <c r="O850" s="199"/>
      <c r="P850" s="199"/>
      <c r="Q850" s="199"/>
      <c r="R850" s="199"/>
      <c r="S850" s="199"/>
      <c r="T850" s="200"/>
      <c r="AT850" s="194" t="s">
        <v>133</v>
      </c>
      <c r="AU850" s="194" t="s">
        <v>81</v>
      </c>
      <c r="AV850" s="12" t="s">
        <v>127</v>
      </c>
      <c r="AW850" s="12" t="s">
        <v>35</v>
      </c>
      <c r="AX850" s="12" t="s">
        <v>79</v>
      </c>
      <c r="AY850" s="194" t="s">
        <v>120</v>
      </c>
    </row>
    <row r="851" spans="2:65" s="1" customFormat="1" ht="25.5" customHeight="1">
      <c r="B851" s="167"/>
      <c r="C851" s="168" t="s">
        <v>925</v>
      </c>
      <c r="D851" s="168" t="s">
        <v>122</v>
      </c>
      <c r="E851" s="169" t="s">
        <v>926</v>
      </c>
      <c r="F851" s="170" t="s">
        <v>927</v>
      </c>
      <c r="G851" s="171" t="s">
        <v>125</v>
      </c>
      <c r="H851" s="172">
        <v>3</v>
      </c>
      <c r="I851" s="173"/>
      <c r="J851" s="174">
        <f>ROUND(I851*H851,2)</f>
        <v>0</v>
      </c>
      <c r="K851" s="170" t="s">
        <v>126</v>
      </c>
      <c r="L851" s="39"/>
      <c r="M851" s="175" t="s">
        <v>5</v>
      </c>
      <c r="N851" s="176" t="s">
        <v>42</v>
      </c>
      <c r="O851" s="40"/>
      <c r="P851" s="177">
        <f>O851*H851</f>
        <v>0</v>
      </c>
      <c r="Q851" s="177">
        <v>1.0000000000000001E-5</v>
      </c>
      <c r="R851" s="177">
        <f>Q851*H851</f>
        <v>3.0000000000000004E-5</v>
      </c>
      <c r="S851" s="177">
        <v>0</v>
      </c>
      <c r="T851" s="178">
        <f>S851*H851</f>
        <v>0</v>
      </c>
      <c r="AR851" s="22" t="s">
        <v>127</v>
      </c>
      <c r="AT851" s="22" t="s">
        <v>122</v>
      </c>
      <c r="AU851" s="22" t="s">
        <v>81</v>
      </c>
      <c r="AY851" s="22" t="s">
        <v>120</v>
      </c>
      <c r="BE851" s="179">
        <f>IF(N851="základní",J851,0)</f>
        <v>0</v>
      </c>
      <c r="BF851" s="179">
        <f>IF(N851="snížená",J851,0)</f>
        <v>0</v>
      </c>
      <c r="BG851" s="179">
        <f>IF(N851="zákl. přenesená",J851,0)</f>
        <v>0</v>
      </c>
      <c r="BH851" s="179">
        <f>IF(N851="sníž. přenesená",J851,0)</f>
        <v>0</v>
      </c>
      <c r="BI851" s="179">
        <f>IF(N851="nulová",J851,0)</f>
        <v>0</v>
      </c>
      <c r="BJ851" s="22" t="s">
        <v>79</v>
      </c>
      <c r="BK851" s="179">
        <f>ROUND(I851*H851,2)</f>
        <v>0</v>
      </c>
      <c r="BL851" s="22" t="s">
        <v>127</v>
      </c>
      <c r="BM851" s="22" t="s">
        <v>928</v>
      </c>
    </row>
    <row r="852" spans="2:65" s="1" customFormat="1" ht="27">
      <c r="B852" s="39"/>
      <c r="D852" s="180" t="s">
        <v>129</v>
      </c>
      <c r="F852" s="181" t="s">
        <v>929</v>
      </c>
      <c r="I852" s="182"/>
      <c r="L852" s="39"/>
      <c r="M852" s="183"/>
      <c r="N852" s="40"/>
      <c r="O852" s="40"/>
      <c r="P852" s="40"/>
      <c r="Q852" s="40"/>
      <c r="R852" s="40"/>
      <c r="S852" s="40"/>
      <c r="T852" s="68"/>
      <c r="AT852" s="22" t="s">
        <v>129</v>
      </c>
      <c r="AU852" s="22" t="s">
        <v>81</v>
      </c>
    </row>
    <row r="853" spans="2:65" s="11" customFormat="1">
      <c r="B853" s="185"/>
      <c r="D853" s="180" t="s">
        <v>133</v>
      </c>
      <c r="E853" s="186" t="s">
        <v>5</v>
      </c>
      <c r="F853" s="187" t="s">
        <v>783</v>
      </c>
      <c r="H853" s="188">
        <v>3</v>
      </c>
      <c r="I853" s="189"/>
      <c r="L853" s="185"/>
      <c r="M853" s="190"/>
      <c r="N853" s="191"/>
      <c r="O853" s="191"/>
      <c r="P853" s="191"/>
      <c r="Q853" s="191"/>
      <c r="R853" s="191"/>
      <c r="S853" s="191"/>
      <c r="T853" s="192"/>
      <c r="AT853" s="186" t="s">
        <v>133</v>
      </c>
      <c r="AU853" s="186" t="s">
        <v>81</v>
      </c>
      <c r="AV853" s="11" t="s">
        <v>81</v>
      </c>
      <c r="AW853" s="11" t="s">
        <v>35</v>
      </c>
      <c r="AX853" s="11" t="s">
        <v>71</v>
      </c>
      <c r="AY853" s="186" t="s">
        <v>120</v>
      </c>
    </row>
    <row r="854" spans="2:65" s="12" customFormat="1">
      <c r="B854" s="193"/>
      <c r="D854" s="180" t="s">
        <v>133</v>
      </c>
      <c r="E854" s="194" t="s">
        <v>5</v>
      </c>
      <c r="F854" s="195" t="s">
        <v>135</v>
      </c>
      <c r="H854" s="196">
        <v>3</v>
      </c>
      <c r="I854" s="197"/>
      <c r="L854" s="193"/>
      <c r="M854" s="198"/>
      <c r="N854" s="199"/>
      <c r="O854" s="199"/>
      <c r="P854" s="199"/>
      <c r="Q854" s="199"/>
      <c r="R854" s="199"/>
      <c r="S854" s="199"/>
      <c r="T854" s="200"/>
      <c r="AT854" s="194" t="s">
        <v>133</v>
      </c>
      <c r="AU854" s="194" t="s">
        <v>81</v>
      </c>
      <c r="AV854" s="12" t="s">
        <v>127</v>
      </c>
      <c r="AW854" s="12" t="s">
        <v>35</v>
      </c>
      <c r="AX854" s="12" t="s">
        <v>79</v>
      </c>
      <c r="AY854" s="194" t="s">
        <v>120</v>
      </c>
    </row>
    <row r="855" spans="2:65" s="1" customFormat="1" ht="16.5" customHeight="1">
      <c r="B855" s="167"/>
      <c r="C855" s="201" t="s">
        <v>930</v>
      </c>
      <c r="D855" s="201" t="s">
        <v>332</v>
      </c>
      <c r="E855" s="202" t="s">
        <v>931</v>
      </c>
      <c r="F855" s="203" t="s">
        <v>932</v>
      </c>
      <c r="G855" s="204" t="s">
        <v>125</v>
      </c>
      <c r="H855" s="205">
        <v>3</v>
      </c>
      <c r="I855" s="206"/>
      <c r="J855" s="207">
        <f>ROUND(I855*H855,2)</f>
        <v>0</v>
      </c>
      <c r="K855" s="203" t="s">
        <v>126</v>
      </c>
      <c r="L855" s="208"/>
      <c r="M855" s="209" t="s">
        <v>5</v>
      </c>
      <c r="N855" s="210" t="s">
        <v>42</v>
      </c>
      <c r="O855" s="40"/>
      <c r="P855" s="177">
        <f>O855*H855</f>
        <v>0</v>
      </c>
      <c r="Q855" s="177">
        <v>8.8000000000000003E-4</v>
      </c>
      <c r="R855" s="177">
        <f>Q855*H855</f>
        <v>2.64E-3</v>
      </c>
      <c r="S855" s="177">
        <v>0</v>
      </c>
      <c r="T855" s="178">
        <f>S855*H855</f>
        <v>0</v>
      </c>
      <c r="AR855" s="22" t="s">
        <v>169</v>
      </c>
      <c r="AT855" s="22" t="s">
        <v>332</v>
      </c>
      <c r="AU855" s="22" t="s">
        <v>81</v>
      </c>
      <c r="AY855" s="22" t="s">
        <v>120</v>
      </c>
      <c r="BE855" s="179">
        <f>IF(N855="základní",J855,0)</f>
        <v>0</v>
      </c>
      <c r="BF855" s="179">
        <f>IF(N855="snížená",J855,0)</f>
        <v>0</v>
      </c>
      <c r="BG855" s="179">
        <f>IF(N855="zákl. přenesená",J855,0)</f>
        <v>0</v>
      </c>
      <c r="BH855" s="179">
        <f>IF(N855="sníž. přenesená",J855,0)</f>
        <v>0</v>
      </c>
      <c r="BI855" s="179">
        <f>IF(N855="nulová",J855,0)</f>
        <v>0</v>
      </c>
      <c r="BJ855" s="22" t="s">
        <v>79</v>
      </c>
      <c r="BK855" s="179">
        <f>ROUND(I855*H855,2)</f>
        <v>0</v>
      </c>
      <c r="BL855" s="22" t="s">
        <v>127</v>
      </c>
      <c r="BM855" s="22" t="s">
        <v>933</v>
      </c>
    </row>
    <row r="856" spans="2:65" s="1" customFormat="1">
      <c r="B856" s="39"/>
      <c r="D856" s="180" t="s">
        <v>129</v>
      </c>
      <c r="F856" s="181" t="s">
        <v>934</v>
      </c>
      <c r="I856" s="182"/>
      <c r="L856" s="39"/>
      <c r="M856" s="183"/>
      <c r="N856" s="40"/>
      <c r="O856" s="40"/>
      <c r="P856" s="40"/>
      <c r="Q856" s="40"/>
      <c r="R856" s="40"/>
      <c r="S856" s="40"/>
      <c r="T856" s="68"/>
      <c r="AT856" s="22" t="s">
        <v>129</v>
      </c>
      <c r="AU856" s="22" t="s">
        <v>81</v>
      </c>
    </row>
    <row r="857" spans="2:65" s="11" customFormat="1">
      <c r="B857" s="185"/>
      <c r="D857" s="180" t="s">
        <v>133</v>
      </c>
      <c r="E857" s="186" t="s">
        <v>5</v>
      </c>
      <c r="F857" s="187" t="s">
        <v>783</v>
      </c>
      <c r="H857" s="188">
        <v>3</v>
      </c>
      <c r="I857" s="189"/>
      <c r="L857" s="185"/>
      <c r="M857" s="190"/>
      <c r="N857" s="191"/>
      <c r="O857" s="191"/>
      <c r="P857" s="191"/>
      <c r="Q857" s="191"/>
      <c r="R857" s="191"/>
      <c r="S857" s="191"/>
      <c r="T857" s="192"/>
      <c r="AT857" s="186" t="s">
        <v>133</v>
      </c>
      <c r="AU857" s="186" t="s">
        <v>81</v>
      </c>
      <c r="AV857" s="11" t="s">
        <v>81</v>
      </c>
      <c r="AW857" s="11" t="s">
        <v>35</v>
      </c>
      <c r="AX857" s="11" t="s">
        <v>71</v>
      </c>
      <c r="AY857" s="186" t="s">
        <v>120</v>
      </c>
    </row>
    <row r="858" spans="2:65" s="12" customFormat="1">
      <c r="B858" s="193"/>
      <c r="D858" s="180" t="s">
        <v>133</v>
      </c>
      <c r="E858" s="194" t="s">
        <v>5</v>
      </c>
      <c r="F858" s="195" t="s">
        <v>135</v>
      </c>
      <c r="H858" s="196">
        <v>3</v>
      </c>
      <c r="I858" s="197"/>
      <c r="L858" s="193"/>
      <c r="M858" s="198"/>
      <c r="N858" s="199"/>
      <c r="O858" s="199"/>
      <c r="P858" s="199"/>
      <c r="Q858" s="199"/>
      <c r="R858" s="199"/>
      <c r="S858" s="199"/>
      <c r="T858" s="200"/>
      <c r="AT858" s="194" t="s">
        <v>133</v>
      </c>
      <c r="AU858" s="194" t="s">
        <v>81</v>
      </c>
      <c r="AV858" s="12" t="s">
        <v>127</v>
      </c>
      <c r="AW858" s="12" t="s">
        <v>35</v>
      </c>
      <c r="AX858" s="12" t="s">
        <v>79</v>
      </c>
      <c r="AY858" s="194" t="s">
        <v>120</v>
      </c>
    </row>
    <row r="859" spans="2:65" s="1" customFormat="1" ht="25.5" customHeight="1">
      <c r="B859" s="167"/>
      <c r="C859" s="168" t="s">
        <v>935</v>
      </c>
      <c r="D859" s="168" t="s">
        <v>122</v>
      </c>
      <c r="E859" s="169" t="s">
        <v>936</v>
      </c>
      <c r="F859" s="170" t="s">
        <v>937</v>
      </c>
      <c r="G859" s="171" t="s">
        <v>125</v>
      </c>
      <c r="H859" s="172">
        <v>76</v>
      </c>
      <c r="I859" s="173"/>
      <c r="J859" s="174">
        <f>ROUND(I859*H859,2)</f>
        <v>0</v>
      </c>
      <c r="K859" s="170" t="s">
        <v>126</v>
      </c>
      <c r="L859" s="39"/>
      <c r="M859" s="175" t="s">
        <v>5</v>
      </c>
      <c r="N859" s="176" t="s">
        <v>42</v>
      </c>
      <c r="O859" s="40"/>
      <c r="P859" s="177">
        <f>O859*H859</f>
        <v>0</v>
      </c>
      <c r="Q859" s="177">
        <v>0</v>
      </c>
      <c r="R859" s="177">
        <f>Q859*H859</f>
        <v>0</v>
      </c>
      <c r="S859" s="177">
        <v>0</v>
      </c>
      <c r="T859" s="178">
        <f>S859*H859</f>
        <v>0</v>
      </c>
      <c r="AR859" s="22" t="s">
        <v>127</v>
      </c>
      <c r="AT859" s="22" t="s">
        <v>122</v>
      </c>
      <c r="AU859" s="22" t="s">
        <v>81</v>
      </c>
      <c r="AY859" s="22" t="s">
        <v>120</v>
      </c>
      <c r="BE859" s="179">
        <f>IF(N859="základní",J859,0)</f>
        <v>0</v>
      </c>
      <c r="BF859" s="179">
        <f>IF(N859="snížená",J859,0)</f>
        <v>0</v>
      </c>
      <c r="BG859" s="179">
        <f>IF(N859="zákl. přenesená",J859,0)</f>
        <v>0</v>
      </c>
      <c r="BH859" s="179">
        <f>IF(N859="sníž. přenesená",J859,0)</f>
        <v>0</v>
      </c>
      <c r="BI859" s="179">
        <f>IF(N859="nulová",J859,0)</f>
        <v>0</v>
      </c>
      <c r="BJ859" s="22" t="s">
        <v>79</v>
      </c>
      <c r="BK859" s="179">
        <f>ROUND(I859*H859,2)</f>
        <v>0</v>
      </c>
      <c r="BL859" s="22" t="s">
        <v>127</v>
      </c>
      <c r="BM859" s="22" t="s">
        <v>938</v>
      </c>
    </row>
    <row r="860" spans="2:65" s="1" customFormat="1" ht="27">
      <c r="B860" s="39"/>
      <c r="D860" s="180" t="s">
        <v>129</v>
      </c>
      <c r="F860" s="181" t="s">
        <v>939</v>
      </c>
      <c r="I860" s="182"/>
      <c r="L860" s="39"/>
      <c r="M860" s="183"/>
      <c r="N860" s="40"/>
      <c r="O860" s="40"/>
      <c r="P860" s="40"/>
      <c r="Q860" s="40"/>
      <c r="R860" s="40"/>
      <c r="S860" s="40"/>
      <c r="T860" s="68"/>
      <c r="AT860" s="22" t="s">
        <v>129</v>
      </c>
      <c r="AU860" s="22" t="s">
        <v>81</v>
      </c>
    </row>
    <row r="861" spans="2:65" s="11" customFormat="1">
      <c r="B861" s="185"/>
      <c r="D861" s="180" t="s">
        <v>133</v>
      </c>
      <c r="E861" s="186" t="s">
        <v>5</v>
      </c>
      <c r="F861" s="187" t="s">
        <v>940</v>
      </c>
      <c r="H861" s="188">
        <v>76</v>
      </c>
      <c r="I861" s="189"/>
      <c r="L861" s="185"/>
      <c r="M861" s="190"/>
      <c r="N861" s="191"/>
      <c r="O861" s="191"/>
      <c r="P861" s="191"/>
      <c r="Q861" s="191"/>
      <c r="R861" s="191"/>
      <c r="S861" s="191"/>
      <c r="T861" s="192"/>
      <c r="AT861" s="186" t="s">
        <v>133</v>
      </c>
      <c r="AU861" s="186" t="s">
        <v>81</v>
      </c>
      <c r="AV861" s="11" t="s">
        <v>81</v>
      </c>
      <c r="AW861" s="11" t="s">
        <v>35</v>
      </c>
      <c r="AX861" s="11" t="s">
        <v>71</v>
      </c>
      <c r="AY861" s="186" t="s">
        <v>120</v>
      </c>
    </row>
    <row r="862" spans="2:65" s="12" customFormat="1">
      <c r="B862" s="193"/>
      <c r="D862" s="180" t="s">
        <v>133</v>
      </c>
      <c r="E862" s="194" t="s">
        <v>5</v>
      </c>
      <c r="F862" s="195" t="s">
        <v>135</v>
      </c>
      <c r="H862" s="196">
        <v>76</v>
      </c>
      <c r="I862" s="197"/>
      <c r="L862" s="193"/>
      <c r="M862" s="198"/>
      <c r="N862" s="199"/>
      <c r="O862" s="199"/>
      <c r="P862" s="199"/>
      <c r="Q862" s="199"/>
      <c r="R862" s="199"/>
      <c r="S862" s="199"/>
      <c r="T862" s="200"/>
      <c r="AT862" s="194" t="s">
        <v>133</v>
      </c>
      <c r="AU862" s="194" t="s">
        <v>81</v>
      </c>
      <c r="AV862" s="12" t="s">
        <v>127</v>
      </c>
      <c r="AW862" s="12" t="s">
        <v>35</v>
      </c>
      <c r="AX862" s="12" t="s">
        <v>79</v>
      </c>
      <c r="AY862" s="194" t="s">
        <v>120</v>
      </c>
    </row>
    <row r="863" spans="2:65" s="1" customFormat="1" ht="16.5" customHeight="1">
      <c r="B863" s="167"/>
      <c r="C863" s="201" t="s">
        <v>941</v>
      </c>
      <c r="D863" s="201" t="s">
        <v>332</v>
      </c>
      <c r="E863" s="202" t="s">
        <v>942</v>
      </c>
      <c r="F863" s="203" t="s">
        <v>943</v>
      </c>
      <c r="G863" s="204" t="s">
        <v>125</v>
      </c>
      <c r="H863" s="205">
        <v>44</v>
      </c>
      <c r="I863" s="206"/>
      <c r="J863" s="207">
        <f>ROUND(I863*H863,2)</f>
        <v>0</v>
      </c>
      <c r="K863" s="203" t="s">
        <v>126</v>
      </c>
      <c r="L863" s="208"/>
      <c r="M863" s="209" t="s">
        <v>5</v>
      </c>
      <c r="N863" s="210" t="s">
        <v>42</v>
      </c>
      <c r="O863" s="40"/>
      <c r="P863" s="177">
        <f>O863*H863</f>
        <v>0</v>
      </c>
      <c r="Q863" s="177">
        <v>6.4999999999999997E-4</v>
      </c>
      <c r="R863" s="177">
        <f>Q863*H863</f>
        <v>2.86E-2</v>
      </c>
      <c r="S863" s="177">
        <v>0</v>
      </c>
      <c r="T863" s="178">
        <f>S863*H863</f>
        <v>0</v>
      </c>
      <c r="AR863" s="22" t="s">
        <v>169</v>
      </c>
      <c r="AT863" s="22" t="s">
        <v>332</v>
      </c>
      <c r="AU863" s="22" t="s">
        <v>81</v>
      </c>
      <c r="AY863" s="22" t="s">
        <v>120</v>
      </c>
      <c r="BE863" s="179">
        <f>IF(N863="základní",J863,0)</f>
        <v>0</v>
      </c>
      <c r="BF863" s="179">
        <f>IF(N863="snížená",J863,0)</f>
        <v>0</v>
      </c>
      <c r="BG863" s="179">
        <f>IF(N863="zákl. přenesená",J863,0)</f>
        <v>0</v>
      </c>
      <c r="BH863" s="179">
        <f>IF(N863="sníž. přenesená",J863,0)</f>
        <v>0</v>
      </c>
      <c r="BI863" s="179">
        <f>IF(N863="nulová",J863,0)</f>
        <v>0</v>
      </c>
      <c r="BJ863" s="22" t="s">
        <v>79</v>
      </c>
      <c r="BK863" s="179">
        <f>ROUND(I863*H863,2)</f>
        <v>0</v>
      </c>
      <c r="BL863" s="22" t="s">
        <v>127</v>
      </c>
      <c r="BM863" s="22" t="s">
        <v>944</v>
      </c>
    </row>
    <row r="864" spans="2:65" s="1" customFormat="1">
      <c r="B864" s="39"/>
      <c r="D864" s="180" t="s">
        <v>129</v>
      </c>
      <c r="F864" s="181" t="s">
        <v>945</v>
      </c>
      <c r="I864" s="182"/>
      <c r="L864" s="39"/>
      <c r="M864" s="183"/>
      <c r="N864" s="40"/>
      <c r="O864" s="40"/>
      <c r="P864" s="40"/>
      <c r="Q864" s="40"/>
      <c r="R864" s="40"/>
      <c r="S864" s="40"/>
      <c r="T864" s="68"/>
      <c r="AT864" s="22" t="s">
        <v>129</v>
      </c>
      <c r="AU864" s="22" t="s">
        <v>81</v>
      </c>
    </row>
    <row r="865" spans="2:65" s="11" customFormat="1">
      <c r="B865" s="185"/>
      <c r="D865" s="180" t="s">
        <v>133</v>
      </c>
      <c r="E865" s="186" t="s">
        <v>5</v>
      </c>
      <c r="F865" s="187" t="s">
        <v>946</v>
      </c>
      <c r="H865" s="188">
        <v>44</v>
      </c>
      <c r="I865" s="189"/>
      <c r="L865" s="185"/>
      <c r="M865" s="190"/>
      <c r="N865" s="191"/>
      <c r="O865" s="191"/>
      <c r="P865" s="191"/>
      <c r="Q865" s="191"/>
      <c r="R865" s="191"/>
      <c r="S865" s="191"/>
      <c r="T865" s="192"/>
      <c r="AT865" s="186" t="s">
        <v>133</v>
      </c>
      <c r="AU865" s="186" t="s">
        <v>81</v>
      </c>
      <c r="AV865" s="11" t="s">
        <v>81</v>
      </c>
      <c r="AW865" s="11" t="s">
        <v>35</v>
      </c>
      <c r="AX865" s="11" t="s">
        <v>71</v>
      </c>
      <c r="AY865" s="186" t="s">
        <v>120</v>
      </c>
    </row>
    <row r="866" spans="2:65" s="12" customFormat="1">
      <c r="B866" s="193"/>
      <c r="D866" s="180" t="s">
        <v>133</v>
      </c>
      <c r="E866" s="194" t="s">
        <v>5</v>
      </c>
      <c r="F866" s="195" t="s">
        <v>135</v>
      </c>
      <c r="H866" s="196">
        <v>44</v>
      </c>
      <c r="I866" s="197"/>
      <c r="L866" s="193"/>
      <c r="M866" s="198"/>
      <c r="N866" s="199"/>
      <c r="O866" s="199"/>
      <c r="P866" s="199"/>
      <c r="Q866" s="199"/>
      <c r="R866" s="199"/>
      <c r="S866" s="199"/>
      <c r="T866" s="200"/>
      <c r="AT866" s="194" t="s">
        <v>133</v>
      </c>
      <c r="AU866" s="194" t="s">
        <v>81</v>
      </c>
      <c r="AV866" s="12" t="s">
        <v>127</v>
      </c>
      <c r="AW866" s="12" t="s">
        <v>35</v>
      </c>
      <c r="AX866" s="12" t="s">
        <v>79</v>
      </c>
      <c r="AY866" s="194" t="s">
        <v>120</v>
      </c>
    </row>
    <row r="867" spans="2:65" s="1" customFormat="1" ht="16.5" customHeight="1">
      <c r="B867" s="167"/>
      <c r="C867" s="201" t="s">
        <v>947</v>
      </c>
      <c r="D867" s="201" t="s">
        <v>332</v>
      </c>
      <c r="E867" s="202" t="s">
        <v>948</v>
      </c>
      <c r="F867" s="203" t="s">
        <v>949</v>
      </c>
      <c r="G867" s="204" t="s">
        <v>125</v>
      </c>
      <c r="H867" s="205">
        <v>17</v>
      </c>
      <c r="I867" s="206"/>
      <c r="J867" s="207">
        <f>ROUND(I867*H867,2)</f>
        <v>0</v>
      </c>
      <c r="K867" s="203" t="s">
        <v>126</v>
      </c>
      <c r="L867" s="208"/>
      <c r="M867" s="209" t="s">
        <v>5</v>
      </c>
      <c r="N867" s="210" t="s">
        <v>42</v>
      </c>
      <c r="O867" s="40"/>
      <c r="P867" s="177">
        <f>O867*H867</f>
        <v>0</v>
      </c>
      <c r="Q867" s="177">
        <v>4.0999999999999999E-4</v>
      </c>
      <c r="R867" s="177">
        <f>Q867*H867</f>
        <v>6.9699999999999996E-3</v>
      </c>
      <c r="S867" s="177">
        <v>0</v>
      </c>
      <c r="T867" s="178">
        <f>S867*H867</f>
        <v>0</v>
      </c>
      <c r="AR867" s="22" t="s">
        <v>169</v>
      </c>
      <c r="AT867" s="22" t="s">
        <v>332</v>
      </c>
      <c r="AU867" s="22" t="s">
        <v>81</v>
      </c>
      <c r="AY867" s="22" t="s">
        <v>120</v>
      </c>
      <c r="BE867" s="179">
        <f>IF(N867="základní",J867,0)</f>
        <v>0</v>
      </c>
      <c r="BF867" s="179">
        <f>IF(N867="snížená",J867,0)</f>
        <v>0</v>
      </c>
      <c r="BG867" s="179">
        <f>IF(N867="zákl. přenesená",J867,0)</f>
        <v>0</v>
      </c>
      <c r="BH867" s="179">
        <f>IF(N867="sníž. přenesená",J867,0)</f>
        <v>0</v>
      </c>
      <c r="BI867" s="179">
        <f>IF(N867="nulová",J867,0)</f>
        <v>0</v>
      </c>
      <c r="BJ867" s="22" t="s">
        <v>79</v>
      </c>
      <c r="BK867" s="179">
        <f>ROUND(I867*H867,2)</f>
        <v>0</v>
      </c>
      <c r="BL867" s="22" t="s">
        <v>127</v>
      </c>
      <c r="BM867" s="22" t="s">
        <v>950</v>
      </c>
    </row>
    <row r="868" spans="2:65" s="1" customFormat="1">
      <c r="B868" s="39"/>
      <c r="D868" s="180" t="s">
        <v>129</v>
      </c>
      <c r="F868" s="181" t="s">
        <v>951</v>
      </c>
      <c r="I868" s="182"/>
      <c r="L868" s="39"/>
      <c r="M868" s="183"/>
      <c r="N868" s="40"/>
      <c r="O868" s="40"/>
      <c r="P868" s="40"/>
      <c r="Q868" s="40"/>
      <c r="R868" s="40"/>
      <c r="S868" s="40"/>
      <c r="T868" s="68"/>
      <c r="AT868" s="22" t="s">
        <v>129</v>
      </c>
      <c r="AU868" s="22" t="s">
        <v>81</v>
      </c>
    </row>
    <row r="869" spans="2:65" s="11" customFormat="1">
      <c r="B869" s="185"/>
      <c r="D869" s="180" t="s">
        <v>133</v>
      </c>
      <c r="E869" s="186" t="s">
        <v>5</v>
      </c>
      <c r="F869" s="187" t="s">
        <v>806</v>
      </c>
      <c r="H869" s="188">
        <v>17</v>
      </c>
      <c r="I869" s="189"/>
      <c r="L869" s="185"/>
      <c r="M869" s="190"/>
      <c r="N869" s="191"/>
      <c r="O869" s="191"/>
      <c r="P869" s="191"/>
      <c r="Q869" s="191"/>
      <c r="R869" s="191"/>
      <c r="S869" s="191"/>
      <c r="T869" s="192"/>
      <c r="AT869" s="186" t="s">
        <v>133</v>
      </c>
      <c r="AU869" s="186" t="s">
        <v>81</v>
      </c>
      <c r="AV869" s="11" t="s">
        <v>81</v>
      </c>
      <c r="AW869" s="11" t="s">
        <v>35</v>
      </c>
      <c r="AX869" s="11" t="s">
        <v>71</v>
      </c>
      <c r="AY869" s="186" t="s">
        <v>120</v>
      </c>
    </row>
    <row r="870" spans="2:65" s="12" customFormat="1">
      <c r="B870" s="193"/>
      <c r="D870" s="180" t="s">
        <v>133</v>
      </c>
      <c r="E870" s="194" t="s">
        <v>5</v>
      </c>
      <c r="F870" s="195" t="s">
        <v>135</v>
      </c>
      <c r="H870" s="196">
        <v>17</v>
      </c>
      <c r="I870" s="197"/>
      <c r="L870" s="193"/>
      <c r="M870" s="198"/>
      <c r="N870" s="199"/>
      <c r="O870" s="199"/>
      <c r="P870" s="199"/>
      <c r="Q870" s="199"/>
      <c r="R870" s="199"/>
      <c r="S870" s="199"/>
      <c r="T870" s="200"/>
      <c r="AT870" s="194" t="s">
        <v>133</v>
      </c>
      <c r="AU870" s="194" t="s">
        <v>81</v>
      </c>
      <c r="AV870" s="12" t="s">
        <v>127</v>
      </c>
      <c r="AW870" s="12" t="s">
        <v>35</v>
      </c>
      <c r="AX870" s="12" t="s">
        <v>79</v>
      </c>
      <c r="AY870" s="194" t="s">
        <v>120</v>
      </c>
    </row>
    <row r="871" spans="2:65" s="1" customFormat="1" ht="16.5" customHeight="1">
      <c r="B871" s="167"/>
      <c r="C871" s="201" t="s">
        <v>952</v>
      </c>
      <c r="D871" s="201" t="s">
        <v>332</v>
      </c>
      <c r="E871" s="202" t="s">
        <v>953</v>
      </c>
      <c r="F871" s="203" t="s">
        <v>954</v>
      </c>
      <c r="G871" s="204" t="s">
        <v>125</v>
      </c>
      <c r="H871" s="205">
        <v>5</v>
      </c>
      <c r="I871" s="206"/>
      <c r="J871" s="207">
        <f>ROUND(I871*H871,2)</f>
        <v>0</v>
      </c>
      <c r="K871" s="203" t="s">
        <v>126</v>
      </c>
      <c r="L871" s="208"/>
      <c r="M871" s="209" t="s">
        <v>5</v>
      </c>
      <c r="N871" s="210" t="s">
        <v>42</v>
      </c>
      <c r="O871" s="40"/>
      <c r="P871" s="177">
        <f>O871*H871</f>
        <v>0</v>
      </c>
      <c r="Q871" s="177">
        <v>2E-3</v>
      </c>
      <c r="R871" s="177">
        <f>Q871*H871</f>
        <v>0.01</v>
      </c>
      <c r="S871" s="177">
        <v>0</v>
      </c>
      <c r="T871" s="178">
        <f>S871*H871</f>
        <v>0</v>
      </c>
      <c r="AR871" s="22" t="s">
        <v>169</v>
      </c>
      <c r="AT871" s="22" t="s">
        <v>332</v>
      </c>
      <c r="AU871" s="22" t="s">
        <v>81</v>
      </c>
      <c r="AY871" s="22" t="s">
        <v>120</v>
      </c>
      <c r="BE871" s="179">
        <f>IF(N871="základní",J871,0)</f>
        <v>0</v>
      </c>
      <c r="BF871" s="179">
        <f>IF(N871="snížená",J871,0)</f>
        <v>0</v>
      </c>
      <c r="BG871" s="179">
        <f>IF(N871="zákl. přenesená",J871,0)</f>
        <v>0</v>
      </c>
      <c r="BH871" s="179">
        <f>IF(N871="sníž. přenesená",J871,0)</f>
        <v>0</v>
      </c>
      <c r="BI871" s="179">
        <f>IF(N871="nulová",J871,0)</f>
        <v>0</v>
      </c>
      <c r="BJ871" s="22" t="s">
        <v>79</v>
      </c>
      <c r="BK871" s="179">
        <f>ROUND(I871*H871,2)</f>
        <v>0</v>
      </c>
      <c r="BL871" s="22" t="s">
        <v>127</v>
      </c>
      <c r="BM871" s="22" t="s">
        <v>955</v>
      </c>
    </row>
    <row r="872" spans="2:65" s="1" customFormat="1">
      <c r="B872" s="39"/>
      <c r="D872" s="180" t="s">
        <v>129</v>
      </c>
      <c r="F872" s="181" t="s">
        <v>956</v>
      </c>
      <c r="I872" s="182"/>
      <c r="L872" s="39"/>
      <c r="M872" s="183"/>
      <c r="N872" s="40"/>
      <c r="O872" s="40"/>
      <c r="P872" s="40"/>
      <c r="Q872" s="40"/>
      <c r="R872" s="40"/>
      <c r="S872" s="40"/>
      <c r="T872" s="68"/>
      <c r="AT872" s="22" t="s">
        <v>129</v>
      </c>
      <c r="AU872" s="22" t="s">
        <v>81</v>
      </c>
    </row>
    <row r="873" spans="2:65" s="11" customFormat="1">
      <c r="B873" s="185"/>
      <c r="D873" s="180" t="s">
        <v>133</v>
      </c>
      <c r="E873" s="186" t="s">
        <v>5</v>
      </c>
      <c r="F873" s="187" t="s">
        <v>405</v>
      </c>
      <c r="H873" s="188">
        <v>5</v>
      </c>
      <c r="I873" s="189"/>
      <c r="L873" s="185"/>
      <c r="M873" s="190"/>
      <c r="N873" s="191"/>
      <c r="O873" s="191"/>
      <c r="P873" s="191"/>
      <c r="Q873" s="191"/>
      <c r="R873" s="191"/>
      <c r="S873" s="191"/>
      <c r="T873" s="192"/>
      <c r="AT873" s="186" t="s">
        <v>133</v>
      </c>
      <c r="AU873" s="186" t="s">
        <v>81</v>
      </c>
      <c r="AV873" s="11" t="s">
        <v>81</v>
      </c>
      <c r="AW873" s="11" t="s">
        <v>35</v>
      </c>
      <c r="AX873" s="11" t="s">
        <v>71</v>
      </c>
      <c r="AY873" s="186" t="s">
        <v>120</v>
      </c>
    </row>
    <row r="874" spans="2:65" s="12" customFormat="1">
      <c r="B874" s="193"/>
      <c r="D874" s="180" t="s">
        <v>133</v>
      </c>
      <c r="E874" s="194" t="s">
        <v>5</v>
      </c>
      <c r="F874" s="195" t="s">
        <v>135</v>
      </c>
      <c r="H874" s="196">
        <v>5</v>
      </c>
      <c r="I874" s="197"/>
      <c r="L874" s="193"/>
      <c r="M874" s="198"/>
      <c r="N874" s="199"/>
      <c r="O874" s="199"/>
      <c r="P874" s="199"/>
      <c r="Q874" s="199"/>
      <c r="R874" s="199"/>
      <c r="S874" s="199"/>
      <c r="T874" s="200"/>
      <c r="AT874" s="194" t="s">
        <v>133</v>
      </c>
      <c r="AU874" s="194" t="s">
        <v>81</v>
      </c>
      <c r="AV874" s="12" t="s">
        <v>127</v>
      </c>
      <c r="AW874" s="12" t="s">
        <v>35</v>
      </c>
      <c r="AX874" s="12" t="s">
        <v>79</v>
      </c>
      <c r="AY874" s="194" t="s">
        <v>120</v>
      </c>
    </row>
    <row r="875" spans="2:65" s="1" customFormat="1" ht="16.5" customHeight="1">
      <c r="B875" s="167"/>
      <c r="C875" s="168" t="s">
        <v>957</v>
      </c>
      <c r="D875" s="168" t="s">
        <v>122</v>
      </c>
      <c r="E875" s="169" t="s">
        <v>958</v>
      </c>
      <c r="F875" s="170" t="s">
        <v>959</v>
      </c>
      <c r="G875" s="171" t="s">
        <v>125</v>
      </c>
      <c r="H875" s="172">
        <v>2</v>
      </c>
      <c r="I875" s="173"/>
      <c r="J875" s="174">
        <f>ROUND(I875*H875,2)</f>
        <v>0</v>
      </c>
      <c r="K875" s="170" t="s">
        <v>126</v>
      </c>
      <c r="L875" s="39"/>
      <c r="M875" s="175" t="s">
        <v>5</v>
      </c>
      <c r="N875" s="176" t="s">
        <v>42</v>
      </c>
      <c r="O875" s="40"/>
      <c r="P875" s="177">
        <f>O875*H875</f>
        <v>0</v>
      </c>
      <c r="Q875" s="177">
        <v>1E-4</v>
      </c>
      <c r="R875" s="177">
        <f>Q875*H875</f>
        <v>2.0000000000000001E-4</v>
      </c>
      <c r="S875" s="177">
        <v>0</v>
      </c>
      <c r="T875" s="178">
        <f>S875*H875</f>
        <v>0</v>
      </c>
      <c r="AR875" s="22" t="s">
        <v>127</v>
      </c>
      <c r="AT875" s="22" t="s">
        <v>122</v>
      </c>
      <c r="AU875" s="22" t="s">
        <v>81</v>
      </c>
      <c r="AY875" s="22" t="s">
        <v>120</v>
      </c>
      <c r="BE875" s="179">
        <f>IF(N875="základní",J875,0)</f>
        <v>0</v>
      </c>
      <c r="BF875" s="179">
        <f>IF(N875="snížená",J875,0)</f>
        <v>0</v>
      </c>
      <c r="BG875" s="179">
        <f>IF(N875="zákl. přenesená",J875,0)</f>
        <v>0</v>
      </c>
      <c r="BH875" s="179">
        <f>IF(N875="sníž. přenesená",J875,0)</f>
        <v>0</v>
      </c>
      <c r="BI875" s="179">
        <f>IF(N875="nulová",J875,0)</f>
        <v>0</v>
      </c>
      <c r="BJ875" s="22" t="s">
        <v>79</v>
      </c>
      <c r="BK875" s="179">
        <f>ROUND(I875*H875,2)</f>
        <v>0</v>
      </c>
      <c r="BL875" s="22" t="s">
        <v>127</v>
      </c>
      <c r="BM875" s="22" t="s">
        <v>960</v>
      </c>
    </row>
    <row r="876" spans="2:65" s="1" customFormat="1" ht="27">
      <c r="B876" s="39"/>
      <c r="D876" s="180" t="s">
        <v>129</v>
      </c>
      <c r="F876" s="181" t="s">
        <v>961</v>
      </c>
      <c r="I876" s="182"/>
      <c r="L876" s="39"/>
      <c r="M876" s="183"/>
      <c r="N876" s="40"/>
      <c r="O876" s="40"/>
      <c r="P876" s="40"/>
      <c r="Q876" s="40"/>
      <c r="R876" s="40"/>
      <c r="S876" s="40"/>
      <c r="T876" s="68"/>
      <c r="AT876" s="22" t="s">
        <v>129</v>
      </c>
      <c r="AU876" s="22" t="s">
        <v>81</v>
      </c>
    </row>
    <row r="877" spans="2:65" s="11" customFormat="1">
      <c r="B877" s="185"/>
      <c r="D877" s="180" t="s">
        <v>133</v>
      </c>
      <c r="E877" s="186" t="s">
        <v>5</v>
      </c>
      <c r="F877" s="187" t="s">
        <v>336</v>
      </c>
      <c r="H877" s="188">
        <v>2</v>
      </c>
      <c r="I877" s="189"/>
      <c r="L877" s="185"/>
      <c r="M877" s="190"/>
      <c r="N877" s="191"/>
      <c r="O877" s="191"/>
      <c r="P877" s="191"/>
      <c r="Q877" s="191"/>
      <c r="R877" s="191"/>
      <c r="S877" s="191"/>
      <c r="T877" s="192"/>
      <c r="AT877" s="186" t="s">
        <v>133</v>
      </c>
      <c r="AU877" s="186" t="s">
        <v>81</v>
      </c>
      <c r="AV877" s="11" t="s">
        <v>81</v>
      </c>
      <c r="AW877" s="11" t="s">
        <v>35</v>
      </c>
      <c r="AX877" s="11" t="s">
        <v>71</v>
      </c>
      <c r="AY877" s="186" t="s">
        <v>120</v>
      </c>
    </row>
    <row r="878" spans="2:65" s="12" customFormat="1">
      <c r="B878" s="193"/>
      <c r="D878" s="180" t="s">
        <v>133</v>
      </c>
      <c r="E878" s="194" t="s">
        <v>5</v>
      </c>
      <c r="F878" s="195" t="s">
        <v>135</v>
      </c>
      <c r="H878" s="196">
        <v>2</v>
      </c>
      <c r="I878" s="197"/>
      <c r="L878" s="193"/>
      <c r="M878" s="198"/>
      <c r="N878" s="199"/>
      <c r="O878" s="199"/>
      <c r="P878" s="199"/>
      <c r="Q878" s="199"/>
      <c r="R878" s="199"/>
      <c r="S878" s="199"/>
      <c r="T878" s="200"/>
      <c r="AT878" s="194" t="s">
        <v>133</v>
      </c>
      <c r="AU878" s="194" t="s">
        <v>81</v>
      </c>
      <c r="AV878" s="12" t="s">
        <v>127</v>
      </c>
      <c r="AW878" s="12" t="s">
        <v>35</v>
      </c>
      <c r="AX878" s="12" t="s">
        <v>79</v>
      </c>
      <c r="AY878" s="194" t="s">
        <v>120</v>
      </c>
    </row>
    <row r="879" spans="2:65" s="1" customFormat="1" ht="16.5" customHeight="1">
      <c r="B879" s="167"/>
      <c r="C879" s="201" t="s">
        <v>962</v>
      </c>
      <c r="D879" s="201" t="s">
        <v>332</v>
      </c>
      <c r="E879" s="202" t="s">
        <v>963</v>
      </c>
      <c r="F879" s="203" t="s">
        <v>964</v>
      </c>
      <c r="G879" s="204" t="s">
        <v>125</v>
      </c>
      <c r="H879" s="205">
        <v>2</v>
      </c>
      <c r="I879" s="206"/>
      <c r="J879" s="207">
        <f>ROUND(I879*H879,2)</f>
        <v>0</v>
      </c>
      <c r="K879" s="203" t="s">
        <v>126</v>
      </c>
      <c r="L879" s="208"/>
      <c r="M879" s="209" t="s">
        <v>5</v>
      </c>
      <c r="N879" s="210" t="s">
        <v>42</v>
      </c>
      <c r="O879" s="40"/>
      <c r="P879" s="177">
        <f>O879*H879</f>
        <v>0</v>
      </c>
      <c r="Q879" s="177">
        <v>8.8000000000000003E-4</v>
      </c>
      <c r="R879" s="177">
        <f>Q879*H879</f>
        <v>1.7600000000000001E-3</v>
      </c>
      <c r="S879" s="177">
        <v>0</v>
      </c>
      <c r="T879" s="178">
        <f>S879*H879</f>
        <v>0</v>
      </c>
      <c r="AR879" s="22" t="s">
        <v>169</v>
      </c>
      <c r="AT879" s="22" t="s">
        <v>332</v>
      </c>
      <c r="AU879" s="22" t="s">
        <v>81</v>
      </c>
      <c r="AY879" s="22" t="s">
        <v>120</v>
      </c>
      <c r="BE879" s="179">
        <f>IF(N879="základní",J879,0)</f>
        <v>0</v>
      </c>
      <c r="BF879" s="179">
        <f>IF(N879="snížená",J879,0)</f>
        <v>0</v>
      </c>
      <c r="BG879" s="179">
        <f>IF(N879="zákl. přenesená",J879,0)</f>
        <v>0</v>
      </c>
      <c r="BH879" s="179">
        <f>IF(N879="sníž. přenesená",J879,0)</f>
        <v>0</v>
      </c>
      <c r="BI879" s="179">
        <f>IF(N879="nulová",J879,0)</f>
        <v>0</v>
      </c>
      <c r="BJ879" s="22" t="s">
        <v>79</v>
      </c>
      <c r="BK879" s="179">
        <f>ROUND(I879*H879,2)</f>
        <v>0</v>
      </c>
      <c r="BL879" s="22" t="s">
        <v>127</v>
      </c>
      <c r="BM879" s="22" t="s">
        <v>965</v>
      </c>
    </row>
    <row r="880" spans="2:65" s="1" customFormat="1">
      <c r="B880" s="39"/>
      <c r="D880" s="180" t="s">
        <v>129</v>
      </c>
      <c r="F880" s="181" t="s">
        <v>966</v>
      </c>
      <c r="I880" s="182"/>
      <c r="L880" s="39"/>
      <c r="M880" s="183"/>
      <c r="N880" s="40"/>
      <c r="O880" s="40"/>
      <c r="P880" s="40"/>
      <c r="Q880" s="40"/>
      <c r="R880" s="40"/>
      <c r="S880" s="40"/>
      <c r="T880" s="68"/>
      <c r="AT880" s="22" t="s">
        <v>129</v>
      </c>
      <c r="AU880" s="22" t="s">
        <v>81</v>
      </c>
    </row>
    <row r="881" spans="2:65" s="11" customFormat="1">
      <c r="B881" s="185"/>
      <c r="D881" s="180" t="s">
        <v>133</v>
      </c>
      <c r="E881" s="186" t="s">
        <v>5</v>
      </c>
      <c r="F881" s="187" t="s">
        <v>336</v>
      </c>
      <c r="H881" s="188">
        <v>2</v>
      </c>
      <c r="I881" s="189"/>
      <c r="L881" s="185"/>
      <c r="M881" s="190"/>
      <c r="N881" s="191"/>
      <c r="O881" s="191"/>
      <c r="P881" s="191"/>
      <c r="Q881" s="191"/>
      <c r="R881" s="191"/>
      <c r="S881" s="191"/>
      <c r="T881" s="192"/>
      <c r="AT881" s="186" t="s">
        <v>133</v>
      </c>
      <c r="AU881" s="186" t="s">
        <v>81</v>
      </c>
      <c r="AV881" s="11" t="s">
        <v>81</v>
      </c>
      <c r="AW881" s="11" t="s">
        <v>35</v>
      </c>
      <c r="AX881" s="11" t="s">
        <v>71</v>
      </c>
      <c r="AY881" s="186" t="s">
        <v>120</v>
      </c>
    </row>
    <row r="882" spans="2:65" s="12" customFormat="1">
      <c r="B882" s="193"/>
      <c r="D882" s="180" t="s">
        <v>133</v>
      </c>
      <c r="E882" s="194" t="s">
        <v>5</v>
      </c>
      <c r="F882" s="195" t="s">
        <v>135</v>
      </c>
      <c r="H882" s="196">
        <v>2</v>
      </c>
      <c r="I882" s="197"/>
      <c r="L882" s="193"/>
      <c r="M882" s="198"/>
      <c r="N882" s="199"/>
      <c r="O882" s="199"/>
      <c r="P882" s="199"/>
      <c r="Q882" s="199"/>
      <c r="R882" s="199"/>
      <c r="S882" s="199"/>
      <c r="T882" s="200"/>
      <c r="AT882" s="194" t="s">
        <v>133</v>
      </c>
      <c r="AU882" s="194" t="s">
        <v>81</v>
      </c>
      <c r="AV882" s="12" t="s">
        <v>127</v>
      </c>
      <c r="AW882" s="12" t="s">
        <v>35</v>
      </c>
      <c r="AX882" s="12" t="s">
        <v>79</v>
      </c>
      <c r="AY882" s="194" t="s">
        <v>120</v>
      </c>
    </row>
    <row r="883" spans="2:65" s="1" customFormat="1" ht="16.5" customHeight="1">
      <c r="B883" s="167"/>
      <c r="C883" s="168" t="s">
        <v>967</v>
      </c>
      <c r="D883" s="168" t="s">
        <v>122</v>
      </c>
      <c r="E883" s="169" t="s">
        <v>968</v>
      </c>
      <c r="F883" s="170" t="s">
        <v>969</v>
      </c>
      <c r="G883" s="171" t="s">
        <v>125</v>
      </c>
      <c r="H883" s="172">
        <v>2</v>
      </c>
      <c r="I883" s="173"/>
      <c r="J883" s="174">
        <f>ROUND(I883*H883,2)</f>
        <v>0</v>
      </c>
      <c r="K883" s="170" t="s">
        <v>126</v>
      </c>
      <c r="L883" s="39"/>
      <c r="M883" s="175" t="s">
        <v>5</v>
      </c>
      <c r="N883" s="176" t="s">
        <v>42</v>
      </c>
      <c r="O883" s="40"/>
      <c r="P883" s="177">
        <f>O883*H883</f>
        <v>0</v>
      </c>
      <c r="Q883" s="177">
        <v>1E-4</v>
      </c>
      <c r="R883" s="177">
        <f>Q883*H883</f>
        <v>2.0000000000000001E-4</v>
      </c>
      <c r="S883" s="177">
        <v>0</v>
      </c>
      <c r="T883" s="178">
        <f>S883*H883</f>
        <v>0</v>
      </c>
      <c r="AR883" s="22" t="s">
        <v>127</v>
      </c>
      <c r="AT883" s="22" t="s">
        <v>122</v>
      </c>
      <c r="AU883" s="22" t="s">
        <v>81</v>
      </c>
      <c r="AY883" s="22" t="s">
        <v>120</v>
      </c>
      <c r="BE883" s="179">
        <f>IF(N883="základní",J883,0)</f>
        <v>0</v>
      </c>
      <c r="BF883" s="179">
        <f>IF(N883="snížená",J883,0)</f>
        <v>0</v>
      </c>
      <c r="BG883" s="179">
        <f>IF(N883="zákl. přenesená",J883,0)</f>
        <v>0</v>
      </c>
      <c r="BH883" s="179">
        <f>IF(N883="sníž. přenesená",J883,0)</f>
        <v>0</v>
      </c>
      <c r="BI883" s="179">
        <f>IF(N883="nulová",J883,0)</f>
        <v>0</v>
      </c>
      <c r="BJ883" s="22" t="s">
        <v>79</v>
      </c>
      <c r="BK883" s="179">
        <f>ROUND(I883*H883,2)</f>
        <v>0</v>
      </c>
      <c r="BL883" s="22" t="s">
        <v>127</v>
      </c>
      <c r="BM883" s="22" t="s">
        <v>970</v>
      </c>
    </row>
    <row r="884" spans="2:65" s="1" customFormat="1" ht="27">
      <c r="B884" s="39"/>
      <c r="D884" s="180" t="s">
        <v>129</v>
      </c>
      <c r="F884" s="181" t="s">
        <v>971</v>
      </c>
      <c r="I884" s="182"/>
      <c r="L884" s="39"/>
      <c r="M884" s="183"/>
      <c r="N884" s="40"/>
      <c r="O884" s="40"/>
      <c r="P884" s="40"/>
      <c r="Q884" s="40"/>
      <c r="R884" s="40"/>
      <c r="S884" s="40"/>
      <c r="T884" s="68"/>
      <c r="AT884" s="22" t="s">
        <v>129</v>
      </c>
      <c r="AU884" s="22" t="s">
        <v>81</v>
      </c>
    </row>
    <row r="885" spans="2:65" s="11" customFormat="1">
      <c r="B885" s="185"/>
      <c r="D885" s="180" t="s">
        <v>133</v>
      </c>
      <c r="E885" s="186" t="s">
        <v>5</v>
      </c>
      <c r="F885" s="187" t="s">
        <v>336</v>
      </c>
      <c r="H885" s="188">
        <v>2</v>
      </c>
      <c r="I885" s="189"/>
      <c r="L885" s="185"/>
      <c r="M885" s="190"/>
      <c r="N885" s="191"/>
      <c r="O885" s="191"/>
      <c r="P885" s="191"/>
      <c r="Q885" s="191"/>
      <c r="R885" s="191"/>
      <c r="S885" s="191"/>
      <c r="T885" s="192"/>
      <c r="AT885" s="186" t="s">
        <v>133</v>
      </c>
      <c r="AU885" s="186" t="s">
        <v>81</v>
      </c>
      <c r="AV885" s="11" t="s">
        <v>81</v>
      </c>
      <c r="AW885" s="11" t="s">
        <v>35</v>
      </c>
      <c r="AX885" s="11" t="s">
        <v>71</v>
      </c>
      <c r="AY885" s="186" t="s">
        <v>120</v>
      </c>
    </row>
    <row r="886" spans="2:65" s="12" customFormat="1">
      <c r="B886" s="193"/>
      <c r="D886" s="180" t="s">
        <v>133</v>
      </c>
      <c r="E886" s="194" t="s">
        <v>5</v>
      </c>
      <c r="F886" s="195" t="s">
        <v>135</v>
      </c>
      <c r="H886" s="196">
        <v>2</v>
      </c>
      <c r="I886" s="197"/>
      <c r="L886" s="193"/>
      <c r="M886" s="198"/>
      <c r="N886" s="199"/>
      <c r="O886" s="199"/>
      <c r="P886" s="199"/>
      <c r="Q886" s="199"/>
      <c r="R886" s="199"/>
      <c r="S886" s="199"/>
      <c r="T886" s="200"/>
      <c r="AT886" s="194" t="s">
        <v>133</v>
      </c>
      <c r="AU886" s="194" t="s">
        <v>81</v>
      </c>
      <c r="AV886" s="12" t="s">
        <v>127</v>
      </c>
      <c r="AW886" s="12" t="s">
        <v>35</v>
      </c>
      <c r="AX886" s="12" t="s">
        <v>79</v>
      </c>
      <c r="AY886" s="194" t="s">
        <v>120</v>
      </c>
    </row>
    <row r="887" spans="2:65" s="1" customFormat="1" ht="25.5" customHeight="1">
      <c r="B887" s="167"/>
      <c r="C887" s="201" t="s">
        <v>972</v>
      </c>
      <c r="D887" s="201" t="s">
        <v>332</v>
      </c>
      <c r="E887" s="202" t="s">
        <v>973</v>
      </c>
      <c r="F887" s="203" t="s">
        <v>974</v>
      </c>
      <c r="G887" s="204" t="s">
        <v>125</v>
      </c>
      <c r="H887" s="205">
        <v>2</v>
      </c>
      <c r="I887" s="206"/>
      <c r="J887" s="207">
        <f>ROUND(I887*H887,2)</f>
        <v>0</v>
      </c>
      <c r="K887" s="203" t="s">
        <v>126</v>
      </c>
      <c r="L887" s="208"/>
      <c r="M887" s="209" t="s">
        <v>5</v>
      </c>
      <c r="N887" s="210" t="s">
        <v>42</v>
      </c>
      <c r="O887" s="40"/>
      <c r="P887" s="177">
        <f>O887*H887</f>
        <v>0</v>
      </c>
      <c r="Q887" s="177">
        <v>1.8E-3</v>
      </c>
      <c r="R887" s="177">
        <f>Q887*H887</f>
        <v>3.5999999999999999E-3</v>
      </c>
      <c r="S887" s="177">
        <v>0</v>
      </c>
      <c r="T887" s="178">
        <f>S887*H887</f>
        <v>0</v>
      </c>
      <c r="AR887" s="22" t="s">
        <v>169</v>
      </c>
      <c r="AT887" s="22" t="s">
        <v>332</v>
      </c>
      <c r="AU887" s="22" t="s">
        <v>81</v>
      </c>
      <c r="AY887" s="22" t="s">
        <v>120</v>
      </c>
      <c r="BE887" s="179">
        <f>IF(N887="základní",J887,0)</f>
        <v>0</v>
      </c>
      <c r="BF887" s="179">
        <f>IF(N887="snížená",J887,0)</f>
        <v>0</v>
      </c>
      <c r="BG887" s="179">
        <f>IF(N887="zákl. přenesená",J887,0)</f>
        <v>0</v>
      </c>
      <c r="BH887" s="179">
        <f>IF(N887="sníž. přenesená",J887,0)</f>
        <v>0</v>
      </c>
      <c r="BI887" s="179">
        <f>IF(N887="nulová",J887,0)</f>
        <v>0</v>
      </c>
      <c r="BJ887" s="22" t="s">
        <v>79</v>
      </c>
      <c r="BK887" s="179">
        <f>ROUND(I887*H887,2)</f>
        <v>0</v>
      </c>
      <c r="BL887" s="22" t="s">
        <v>127</v>
      </c>
      <c r="BM887" s="22" t="s">
        <v>975</v>
      </c>
    </row>
    <row r="888" spans="2:65" s="1" customFormat="1">
      <c r="B888" s="39"/>
      <c r="D888" s="180" t="s">
        <v>129</v>
      </c>
      <c r="F888" s="181" t="s">
        <v>976</v>
      </c>
      <c r="I888" s="182"/>
      <c r="L888" s="39"/>
      <c r="M888" s="183"/>
      <c r="N888" s="40"/>
      <c r="O888" s="40"/>
      <c r="P888" s="40"/>
      <c r="Q888" s="40"/>
      <c r="R888" s="40"/>
      <c r="S888" s="40"/>
      <c r="T888" s="68"/>
      <c r="AT888" s="22" t="s">
        <v>129</v>
      </c>
      <c r="AU888" s="22" t="s">
        <v>81</v>
      </c>
    </row>
    <row r="889" spans="2:65" s="11" customFormat="1">
      <c r="B889" s="185"/>
      <c r="D889" s="180" t="s">
        <v>133</v>
      </c>
      <c r="E889" s="186" t="s">
        <v>5</v>
      </c>
      <c r="F889" s="187" t="s">
        <v>336</v>
      </c>
      <c r="H889" s="188">
        <v>2</v>
      </c>
      <c r="I889" s="189"/>
      <c r="L889" s="185"/>
      <c r="M889" s="190"/>
      <c r="N889" s="191"/>
      <c r="O889" s="191"/>
      <c r="P889" s="191"/>
      <c r="Q889" s="191"/>
      <c r="R889" s="191"/>
      <c r="S889" s="191"/>
      <c r="T889" s="192"/>
      <c r="AT889" s="186" t="s">
        <v>133</v>
      </c>
      <c r="AU889" s="186" t="s">
        <v>81</v>
      </c>
      <c r="AV889" s="11" t="s">
        <v>81</v>
      </c>
      <c r="AW889" s="11" t="s">
        <v>35</v>
      </c>
      <c r="AX889" s="11" t="s">
        <v>71</v>
      </c>
      <c r="AY889" s="186" t="s">
        <v>120</v>
      </c>
    </row>
    <row r="890" spans="2:65" s="12" customFormat="1">
      <c r="B890" s="193"/>
      <c r="D890" s="180" t="s">
        <v>133</v>
      </c>
      <c r="E890" s="194" t="s">
        <v>5</v>
      </c>
      <c r="F890" s="195" t="s">
        <v>135</v>
      </c>
      <c r="H890" s="196">
        <v>2</v>
      </c>
      <c r="I890" s="197"/>
      <c r="L890" s="193"/>
      <c r="M890" s="198"/>
      <c r="N890" s="199"/>
      <c r="O890" s="199"/>
      <c r="P890" s="199"/>
      <c r="Q890" s="199"/>
      <c r="R890" s="199"/>
      <c r="S890" s="199"/>
      <c r="T890" s="200"/>
      <c r="AT890" s="194" t="s">
        <v>133</v>
      </c>
      <c r="AU890" s="194" t="s">
        <v>81</v>
      </c>
      <c r="AV890" s="12" t="s">
        <v>127</v>
      </c>
      <c r="AW890" s="12" t="s">
        <v>35</v>
      </c>
      <c r="AX890" s="12" t="s">
        <v>79</v>
      </c>
      <c r="AY890" s="194" t="s">
        <v>120</v>
      </c>
    </row>
    <row r="891" spans="2:65" s="1" customFormat="1" ht="16.5" customHeight="1">
      <c r="B891" s="167"/>
      <c r="C891" s="168" t="s">
        <v>977</v>
      </c>
      <c r="D891" s="168" t="s">
        <v>122</v>
      </c>
      <c r="E891" s="169" t="s">
        <v>978</v>
      </c>
      <c r="F891" s="170" t="s">
        <v>979</v>
      </c>
      <c r="G891" s="171" t="s">
        <v>125</v>
      </c>
      <c r="H891" s="172">
        <v>6</v>
      </c>
      <c r="I891" s="173"/>
      <c r="J891" s="174">
        <f>ROUND(I891*H891,2)</f>
        <v>0</v>
      </c>
      <c r="K891" s="170" t="s">
        <v>126</v>
      </c>
      <c r="L891" s="39"/>
      <c r="M891" s="175" t="s">
        <v>5</v>
      </c>
      <c r="N891" s="176" t="s">
        <v>42</v>
      </c>
      <c r="O891" s="40"/>
      <c r="P891" s="177">
        <f>O891*H891</f>
        <v>0</v>
      </c>
      <c r="Q891" s="177">
        <v>1E-4</v>
      </c>
      <c r="R891" s="177">
        <f>Q891*H891</f>
        <v>6.0000000000000006E-4</v>
      </c>
      <c r="S891" s="177">
        <v>0</v>
      </c>
      <c r="T891" s="178">
        <f>S891*H891</f>
        <v>0</v>
      </c>
      <c r="AR891" s="22" t="s">
        <v>127</v>
      </c>
      <c r="AT891" s="22" t="s">
        <v>122</v>
      </c>
      <c r="AU891" s="22" t="s">
        <v>81</v>
      </c>
      <c r="AY891" s="22" t="s">
        <v>120</v>
      </c>
      <c r="BE891" s="179">
        <f>IF(N891="základní",J891,0)</f>
        <v>0</v>
      </c>
      <c r="BF891" s="179">
        <f>IF(N891="snížená",J891,0)</f>
        <v>0</v>
      </c>
      <c r="BG891" s="179">
        <f>IF(N891="zákl. přenesená",J891,0)</f>
        <v>0</v>
      </c>
      <c r="BH891" s="179">
        <f>IF(N891="sníž. přenesená",J891,0)</f>
        <v>0</v>
      </c>
      <c r="BI891" s="179">
        <f>IF(N891="nulová",J891,0)</f>
        <v>0</v>
      </c>
      <c r="BJ891" s="22" t="s">
        <v>79</v>
      </c>
      <c r="BK891" s="179">
        <f>ROUND(I891*H891,2)</f>
        <v>0</v>
      </c>
      <c r="BL891" s="22" t="s">
        <v>127</v>
      </c>
      <c r="BM891" s="22" t="s">
        <v>980</v>
      </c>
    </row>
    <row r="892" spans="2:65" s="1" customFormat="1" ht="27">
      <c r="B892" s="39"/>
      <c r="D892" s="180" t="s">
        <v>129</v>
      </c>
      <c r="F892" s="181" t="s">
        <v>981</v>
      </c>
      <c r="I892" s="182"/>
      <c r="L892" s="39"/>
      <c r="M892" s="183"/>
      <c r="N892" s="40"/>
      <c r="O892" s="40"/>
      <c r="P892" s="40"/>
      <c r="Q892" s="40"/>
      <c r="R892" s="40"/>
      <c r="S892" s="40"/>
      <c r="T892" s="68"/>
      <c r="AT892" s="22" t="s">
        <v>129</v>
      </c>
      <c r="AU892" s="22" t="s">
        <v>81</v>
      </c>
    </row>
    <row r="893" spans="2:65" s="11" customFormat="1">
      <c r="B893" s="185"/>
      <c r="D893" s="180" t="s">
        <v>133</v>
      </c>
      <c r="E893" s="186" t="s">
        <v>5</v>
      </c>
      <c r="F893" s="187" t="s">
        <v>982</v>
      </c>
      <c r="H893" s="188">
        <v>6</v>
      </c>
      <c r="I893" s="189"/>
      <c r="L893" s="185"/>
      <c r="M893" s="190"/>
      <c r="N893" s="191"/>
      <c r="O893" s="191"/>
      <c r="P893" s="191"/>
      <c r="Q893" s="191"/>
      <c r="R893" s="191"/>
      <c r="S893" s="191"/>
      <c r="T893" s="192"/>
      <c r="AT893" s="186" t="s">
        <v>133</v>
      </c>
      <c r="AU893" s="186" t="s">
        <v>81</v>
      </c>
      <c r="AV893" s="11" t="s">
        <v>81</v>
      </c>
      <c r="AW893" s="11" t="s">
        <v>35</v>
      </c>
      <c r="AX893" s="11" t="s">
        <v>71</v>
      </c>
      <c r="AY893" s="186" t="s">
        <v>120</v>
      </c>
    </row>
    <row r="894" spans="2:65" s="12" customFormat="1">
      <c r="B894" s="193"/>
      <c r="D894" s="180" t="s">
        <v>133</v>
      </c>
      <c r="E894" s="194" t="s">
        <v>5</v>
      </c>
      <c r="F894" s="195" t="s">
        <v>135</v>
      </c>
      <c r="H894" s="196">
        <v>6</v>
      </c>
      <c r="I894" s="197"/>
      <c r="L894" s="193"/>
      <c r="M894" s="198"/>
      <c r="N894" s="199"/>
      <c r="O894" s="199"/>
      <c r="P894" s="199"/>
      <c r="Q894" s="199"/>
      <c r="R894" s="199"/>
      <c r="S894" s="199"/>
      <c r="T894" s="200"/>
      <c r="AT894" s="194" t="s">
        <v>133</v>
      </c>
      <c r="AU894" s="194" t="s">
        <v>81</v>
      </c>
      <c r="AV894" s="12" t="s">
        <v>127</v>
      </c>
      <c r="AW894" s="12" t="s">
        <v>35</v>
      </c>
      <c r="AX894" s="12" t="s">
        <v>79</v>
      </c>
      <c r="AY894" s="194" t="s">
        <v>120</v>
      </c>
    </row>
    <row r="895" spans="2:65" s="1" customFormat="1" ht="16.5" customHeight="1">
      <c r="B895" s="167"/>
      <c r="C895" s="201" t="s">
        <v>983</v>
      </c>
      <c r="D895" s="201" t="s">
        <v>332</v>
      </c>
      <c r="E895" s="202" t="s">
        <v>984</v>
      </c>
      <c r="F895" s="203" t="s">
        <v>985</v>
      </c>
      <c r="G895" s="204" t="s">
        <v>125</v>
      </c>
      <c r="H895" s="205">
        <v>3</v>
      </c>
      <c r="I895" s="206"/>
      <c r="J895" s="207">
        <f>ROUND(I895*H895,2)</f>
        <v>0</v>
      </c>
      <c r="K895" s="203" t="s">
        <v>126</v>
      </c>
      <c r="L895" s="208"/>
      <c r="M895" s="209" t="s">
        <v>5</v>
      </c>
      <c r="N895" s="210" t="s">
        <v>42</v>
      </c>
      <c r="O895" s="40"/>
      <c r="P895" s="177">
        <f>O895*H895</f>
        <v>0</v>
      </c>
      <c r="Q895" s="177">
        <v>6.0999999999999997E-4</v>
      </c>
      <c r="R895" s="177">
        <f>Q895*H895</f>
        <v>1.83E-3</v>
      </c>
      <c r="S895" s="177">
        <v>0</v>
      </c>
      <c r="T895" s="178">
        <f>S895*H895</f>
        <v>0</v>
      </c>
      <c r="AR895" s="22" t="s">
        <v>169</v>
      </c>
      <c r="AT895" s="22" t="s">
        <v>332</v>
      </c>
      <c r="AU895" s="22" t="s">
        <v>81</v>
      </c>
      <c r="AY895" s="22" t="s">
        <v>120</v>
      </c>
      <c r="BE895" s="179">
        <f>IF(N895="základní",J895,0)</f>
        <v>0</v>
      </c>
      <c r="BF895" s="179">
        <f>IF(N895="snížená",J895,0)</f>
        <v>0</v>
      </c>
      <c r="BG895" s="179">
        <f>IF(N895="zákl. přenesená",J895,0)</f>
        <v>0</v>
      </c>
      <c r="BH895" s="179">
        <f>IF(N895="sníž. přenesená",J895,0)</f>
        <v>0</v>
      </c>
      <c r="BI895" s="179">
        <f>IF(N895="nulová",J895,0)</f>
        <v>0</v>
      </c>
      <c r="BJ895" s="22" t="s">
        <v>79</v>
      </c>
      <c r="BK895" s="179">
        <f>ROUND(I895*H895,2)</f>
        <v>0</v>
      </c>
      <c r="BL895" s="22" t="s">
        <v>127</v>
      </c>
      <c r="BM895" s="22" t="s">
        <v>986</v>
      </c>
    </row>
    <row r="896" spans="2:65" s="1" customFormat="1">
      <c r="B896" s="39"/>
      <c r="D896" s="180" t="s">
        <v>129</v>
      </c>
      <c r="F896" s="181" t="s">
        <v>987</v>
      </c>
      <c r="I896" s="182"/>
      <c r="L896" s="39"/>
      <c r="M896" s="183"/>
      <c r="N896" s="40"/>
      <c r="O896" s="40"/>
      <c r="P896" s="40"/>
      <c r="Q896" s="40"/>
      <c r="R896" s="40"/>
      <c r="S896" s="40"/>
      <c r="T896" s="68"/>
      <c r="AT896" s="22" t="s">
        <v>129</v>
      </c>
      <c r="AU896" s="22" t="s">
        <v>81</v>
      </c>
    </row>
    <row r="897" spans="2:65" s="11" customFormat="1">
      <c r="B897" s="185"/>
      <c r="D897" s="180" t="s">
        <v>133</v>
      </c>
      <c r="E897" s="186" t="s">
        <v>5</v>
      </c>
      <c r="F897" s="187" t="s">
        <v>783</v>
      </c>
      <c r="H897" s="188">
        <v>3</v>
      </c>
      <c r="I897" s="189"/>
      <c r="L897" s="185"/>
      <c r="M897" s="190"/>
      <c r="N897" s="191"/>
      <c r="O897" s="191"/>
      <c r="P897" s="191"/>
      <c r="Q897" s="191"/>
      <c r="R897" s="191"/>
      <c r="S897" s="191"/>
      <c r="T897" s="192"/>
      <c r="AT897" s="186" t="s">
        <v>133</v>
      </c>
      <c r="AU897" s="186" t="s">
        <v>81</v>
      </c>
      <c r="AV897" s="11" t="s">
        <v>81</v>
      </c>
      <c r="AW897" s="11" t="s">
        <v>35</v>
      </c>
      <c r="AX897" s="11" t="s">
        <v>71</v>
      </c>
      <c r="AY897" s="186" t="s">
        <v>120</v>
      </c>
    </row>
    <row r="898" spans="2:65" s="12" customFormat="1">
      <c r="B898" s="193"/>
      <c r="D898" s="180" t="s">
        <v>133</v>
      </c>
      <c r="E898" s="194" t="s">
        <v>5</v>
      </c>
      <c r="F898" s="195" t="s">
        <v>135</v>
      </c>
      <c r="H898" s="196">
        <v>3</v>
      </c>
      <c r="I898" s="197"/>
      <c r="L898" s="193"/>
      <c r="M898" s="198"/>
      <c r="N898" s="199"/>
      <c r="O898" s="199"/>
      <c r="P898" s="199"/>
      <c r="Q898" s="199"/>
      <c r="R898" s="199"/>
      <c r="S898" s="199"/>
      <c r="T898" s="200"/>
      <c r="AT898" s="194" t="s">
        <v>133</v>
      </c>
      <c r="AU898" s="194" t="s">
        <v>81</v>
      </c>
      <c r="AV898" s="12" t="s">
        <v>127</v>
      </c>
      <c r="AW898" s="12" t="s">
        <v>35</v>
      </c>
      <c r="AX898" s="12" t="s">
        <v>79</v>
      </c>
      <c r="AY898" s="194" t="s">
        <v>120</v>
      </c>
    </row>
    <row r="899" spans="2:65" s="1" customFormat="1" ht="16.5" customHeight="1">
      <c r="B899" s="167"/>
      <c r="C899" s="201" t="s">
        <v>988</v>
      </c>
      <c r="D899" s="201" t="s">
        <v>332</v>
      </c>
      <c r="E899" s="202" t="s">
        <v>989</v>
      </c>
      <c r="F899" s="203" t="s">
        <v>990</v>
      </c>
      <c r="G899" s="204" t="s">
        <v>125</v>
      </c>
      <c r="H899" s="205">
        <v>2</v>
      </c>
      <c r="I899" s="206"/>
      <c r="J899" s="207">
        <f>ROUND(I899*H899,2)</f>
        <v>0</v>
      </c>
      <c r="K899" s="203" t="s">
        <v>5</v>
      </c>
      <c r="L899" s="208"/>
      <c r="M899" s="209" t="s">
        <v>5</v>
      </c>
      <c r="N899" s="210" t="s">
        <v>42</v>
      </c>
      <c r="O899" s="40"/>
      <c r="P899" s="177">
        <f>O899*H899</f>
        <v>0</v>
      </c>
      <c r="Q899" s="177">
        <v>1.16E-3</v>
      </c>
      <c r="R899" s="177">
        <f>Q899*H899</f>
        <v>2.32E-3</v>
      </c>
      <c r="S899" s="177">
        <v>0</v>
      </c>
      <c r="T899" s="178">
        <f>S899*H899</f>
        <v>0</v>
      </c>
      <c r="AR899" s="22" t="s">
        <v>169</v>
      </c>
      <c r="AT899" s="22" t="s">
        <v>332</v>
      </c>
      <c r="AU899" s="22" t="s">
        <v>81</v>
      </c>
      <c r="AY899" s="22" t="s">
        <v>120</v>
      </c>
      <c r="BE899" s="179">
        <f>IF(N899="základní",J899,0)</f>
        <v>0</v>
      </c>
      <c r="BF899" s="179">
        <f>IF(N899="snížená",J899,0)</f>
        <v>0</v>
      </c>
      <c r="BG899" s="179">
        <f>IF(N899="zákl. přenesená",J899,0)</f>
        <v>0</v>
      </c>
      <c r="BH899" s="179">
        <f>IF(N899="sníž. přenesená",J899,0)</f>
        <v>0</v>
      </c>
      <c r="BI899" s="179">
        <f>IF(N899="nulová",J899,0)</f>
        <v>0</v>
      </c>
      <c r="BJ899" s="22" t="s">
        <v>79</v>
      </c>
      <c r="BK899" s="179">
        <f>ROUND(I899*H899,2)</f>
        <v>0</v>
      </c>
      <c r="BL899" s="22" t="s">
        <v>127</v>
      </c>
      <c r="BM899" s="22" t="s">
        <v>991</v>
      </c>
    </row>
    <row r="900" spans="2:65" s="1" customFormat="1">
      <c r="B900" s="39"/>
      <c r="D900" s="180" t="s">
        <v>129</v>
      </c>
      <c r="F900" s="181" t="s">
        <v>992</v>
      </c>
      <c r="I900" s="182"/>
      <c r="L900" s="39"/>
      <c r="M900" s="183"/>
      <c r="N900" s="40"/>
      <c r="O900" s="40"/>
      <c r="P900" s="40"/>
      <c r="Q900" s="40"/>
      <c r="R900" s="40"/>
      <c r="S900" s="40"/>
      <c r="T900" s="68"/>
      <c r="AT900" s="22" t="s">
        <v>129</v>
      </c>
      <c r="AU900" s="22" t="s">
        <v>81</v>
      </c>
    </row>
    <row r="901" spans="2:65" s="11" customFormat="1">
      <c r="B901" s="185"/>
      <c r="D901" s="180" t="s">
        <v>133</v>
      </c>
      <c r="E901" s="186" t="s">
        <v>5</v>
      </c>
      <c r="F901" s="187" t="s">
        <v>336</v>
      </c>
      <c r="H901" s="188">
        <v>2</v>
      </c>
      <c r="I901" s="189"/>
      <c r="L901" s="185"/>
      <c r="M901" s="190"/>
      <c r="N901" s="191"/>
      <c r="O901" s="191"/>
      <c r="P901" s="191"/>
      <c r="Q901" s="191"/>
      <c r="R901" s="191"/>
      <c r="S901" s="191"/>
      <c r="T901" s="192"/>
      <c r="AT901" s="186" t="s">
        <v>133</v>
      </c>
      <c r="AU901" s="186" t="s">
        <v>81</v>
      </c>
      <c r="AV901" s="11" t="s">
        <v>81</v>
      </c>
      <c r="AW901" s="11" t="s">
        <v>35</v>
      </c>
      <c r="AX901" s="11" t="s">
        <v>71</v>
      </c>
      <c r="AY901" s="186" t="s">
        <v>120</v>
      </c>
    </row>
    <row r="902" spans="2:65" s="12" customFormat="1">
      <c r="B902" s="193"/>
      <c r="D902" s="180" t="s">
        <v>133</v>
      </c>
      <c r="E902" s="194" t="s">
        <v>5</v>
      </c>
      <c r="F902" s="195" t="s">
        <v>135</v>
      </c>
      <c r="H902" s="196">
        <v>2</v>
      </c>
      <c r="I902" s="197"/>
      <c r="L902" s="193"/>
      <c r="M902" s="198"/>
      <c r="N902" s="199"/>
      <c r="O902" s="199"/>
      <c r="P902" s="199"/>
      <c r="Q902" s="199"/>
      <c r="R902" s="199"/>
      <c r="S902" s="199"/>
      <c r="T902" s="200"/>
      <c r="AT902" s="194" t="s">
        <v>133</v>
      </c>
      <c r="AU902" s="194" t="s">
        <v>81</v>
      </c>
      <c r="AV902" s="12" t="s">
        <v>127</v>
      </c>
      <c r="AW902" s="12" t="s">
        <v>35</v>
      </c>
      <c r="AX902" s="12" t="s">
        <v>79</v>
      </c>
      <c r="AY902" s="194" t="s">
        <v>120</v>
      </c>
    </row>
    <row r="903" spans="2:65" s="1" customFormat="1" ht="16.5" customHeight="1">
      <c r="B903" s="167"/>
      <c r="C903" s="201" t="s">
        <v>993</v>
      </c>
      <c r="D903" s="201" t="s">
        <v>332</v>
      </c>
      <c r="E903" s="202" t="s">
        <v>994</v>
      </c>
      <c r="F903" s="203" t="s">
        <v>995</v>
      </c>
      <c r="G903" s="204" t="s">
        <v>125</v>
      </c>
      <c r="H903" s="205">
        <v>1</v>
      </c>
      <c r="I903" s="206"/>
      <c r="J903" s="207">
        <f>ROUND(I903*H903,2)</f>
        <v>0</v>
      </c>
      <c r="K903" s="203" t="s">
        <v>5</v>
      </c>
      <c r="L903" s="208"/>
      <c r="M903" s="209" t="s">
        <v>5</v>
      </c>
      <c r="N903" s="210" t="s">
        <v>42</v>
      </c>
      <c r="O903" s="40"/>
      <c r="P903" s="177">
        <f>O903*H903</f>
        <v>0</v>
      </c>
      <c r="Q903" s="177">
        <v>4.0600000000000002E-3</v>
      </c>
      <c r="R903" s="177">
        <f>Q903*H903</f>
        <v>4.0600000000000002E-3</v>
      </c>
      <c r="S903" s="177">
        <v>0</v>
      </c>
      <c r="T903" s="178">
        <f>S903*H903</f>
        <v>0</v>
      </c>
      <c r="AR903" s="22" t="s">
        <v>169</v>
      </c>
      <c r="AT903" s="22" t="s">
        <v>332</v>
      </c>
      <c r="AU903" s="22" t="s">
        <v>81</v>
      </c>
      <c r="AY903" s="22" t="s">
        <v>120</v>
      </c>
      <c r="BE903" s="179">
        <f>IF(N903="základní",J903,0)</f>
        <v>0</v>
      </c>
      <c r="BF903" s="179">
        <f>IF(N903="snížená",J903,0)</f>
        <v>0</v>
      </c>
      <c r="BG903" s="179">
        <f>IF(N903="zákl. přenesená",J903,0)</f>
        <v>0</v>
      </c>
      <c r="BH903" s="179">
        <f>IF(N903="sníž. přenesená",J903,0)</f>
        <v>0</v>
      </c>
      <c r="BI903" s="179">
        <f>IF(N903="nulová",J903,0)</f>
        <v>0</v>
      </c>
      <c r="BJ903" s="22" t="s">
        <v>79</v>
      </c>
      <c r="BK903" s="179">
        <f>ROUND(I903*H903,2)</f>
        <v>0</v>
      </c>
      <c r="BL903" s="22" t="s">
        <v>127</v>
      </c>
      <c r="BM903" s="22" t="s">
        <v>996</v>
      </c>
    </row>
    <row r="904" spans="2:65" s="1" customFormat="1">
      <c r="B904" s="39"/>
      <c r="D904" s="180" t="s">
        <v>129</v>
      </c>
      <c r="F904" s="181" t="s">
        <v>995</v>
      </c>
      <c r="I904" s="182"/>
      <c r="L904" s="39"/>
      <c r="M904" s="183"/>
      <c r="N904" s="40"/>
      <c r="O904" s="40"/>
      <c r="P904" s="40"/>
      <c r="Q904" s="40"/>
      <c r="R904" s="40"/>
      <c r="S904" s="40"/>
      <c r="T904" s="68"/>
      <c r="AT904" s="22" t="s">
        <v>129</v>
      </c>
      <c r="AU904" s="22" t="s">
        <v>81</v>
      </c>
    </row>
    <row r="905" spans="2:65" s="11" customFormat="1">
      <c r="B905" s="185"/>
      <c r="D905" s="180" t="s">
        <v>133</v>
      </c>
      <c r="E905" s="186" t="s">
        <v>5</v>
      </c>
      <c r="F905" s="187" t="s">
        <v>79</v>
      </c>
      <c r="H905" s="188">
        <v>1</v>
      </c>
      <c r="I905" s="189"/>
      <c r="L905" s="185"/>
      <c r="M905" s="190"/>
      <c r="N905" s="191"/>
      <c r="O905" s="191"/>
      <c r="P905" s="191"/>
      <c r="Q905" s="191"/>
      <c r="R905" s="191"/>
      <c r="S905" s="191"/>
      <c r="T905" s="192"/>
      <c r="AT905" s="186" t="s">
        <v>133</v>
      </c>
      <c r="AU905" s="186" t="s">
        <v>81</v>
      </c>
      <c r="AV905" s="11" t="s">
        <v>81</v>
      </c>
      <c r="AW905" s="11" t="s">
        <v>35</v>
      </c>
      <c r="AX905" s="11" t="s">
        <v>71</v>
      </c>
      <c r="AY905" s="186" t="s">
        <v>120</v>
      </c>
    </row>
    <row r="906" spans="2:65" s="12" customFormat="1">
      <c r="B906" s="193"/>
      <c r="D906" s="180" t="s">
        <v>133</v>
      </c>
      <c r="E906" s="194" t="s">
        <v>5</v>
      </c>
      <c r="F906" s="195" t="s">
        <v>135</v>
      </c>
      <c r="H906" s="196">
        <v>1</v>
      </c>
      <c r="I906" s="197"/>
      <c r="L906" s="193"/>
      <c r="M906" s="198"/>
      <c r="N906" s="199"/>
      <c r="O906" s="199"/>
      <c r="P906" s="199"/>
      <c r="Q906" s="199"/>
      <c r="R906" s="199"/>
      <c r="S906" s="199"/>
      <c r="T906" s="200"/>
      <c r="AT906" s="194" t="s">
        <v>133</v>
      </c>
      <c r="AU906" s="194" t="s">
        <v>81</v>
      </c>
      <c r="AV906" s="12" t="s">
        <v>127</v>
      </c>
      <c r="AW906" s="12" t="s">
        <v>35</v>
      </c>
      <c r="AX906" s="12" t="s">
        <v>79</v>
      </c>
      <c r="AY906" s="194" t="s">
        <v>120</v>
      </c>
    </row>
    <row r="907" spans="2:65" s="1" customFormat="1" ht="16.5" customHeight="1">
      <c r="B907" s="167"/>
      <c r="C907" s="168" t="s">
        <v>997</v>
      </c>
      <c r="D907" s="168" t="s">
        <v>122</v>
      </c>
      <c r="E907" s="169" t="s">
        <v>998</v>
      </c>
      <c r="F907" s="170" t="s">
        <v>999</v>
      </c>
      <c r="G907" s="171" t="s">
        <v>125</v>
      </c>
      <c r="H907" s="172">
        <v>9</v>
      </c>
      <c r="I907" s="173"/>
      <c r="J907" s="174">
        <f>ROUND(I907*H907,2)</f>
        <v>0</v>
      </c>
      <c r="K907" s="170" t="s">
        <v>126</v>
      </c>
      <c r="L907" s="39"/>
      <c r="M907" s="175" t="s">
        <v>5</v>
      </c>
      <c r="N907" s="176" t="s">
        <v>42</v>
      </c>
      <c r="O907" s="40"/>
      <c r="P907" s="177">
        <f>O907*H907</f>
        <v>0</v>
      </c>
      <c r="Q907" s="177">
        <v>1E-4</v>
      </c>
      <c r="R907" s="177">
        <f>Q907*H907</f>
        <v>9.0000000000000008E-4</v>
      </c>
      <c r="S907" s="177">
        <v>0</v>
      </c>
      <c r="T907" s="178">
        <f>S907*H907</f>
        <v>0</v>
      </c>
      <c r="AR907" s="22" t="s">
        <v>127</v>
      </c>
      <c r="AT907" s="22" t="s">
        <v>122</v>
      </c>
      <c r="AU907" s="22" t="s">
        <v>81</v>
      </c>
      <c r="AY907" s="22" t="s">
        <v>120</v>
      </c>
      <c r="BE907" s="179">
        <f>IF(N907="základní",J907,0)</f>
        <v>0</v>
      </c>
      <c r="BF907" s="179">
        <f>IF(N907="snížená",J907,0)</f>
        <v>0</v>
      </c>
      <c r="BG907" s="179">
        <f>IF(N907="zákl. přenesená",J907,0)</f>
        <v>0</v>
      </c>
      <c r="BH907" s="179">
        <f>IF(N907="sníž. přenesená",J907,0)</f>
        <v>0</v>
      </c>
      <c r="BI907" s="179">
        <f>IF(N907="nulová",J907,0)</f>
        <v>0</v>
      </c>
      <c r="BJ907" s="22" t="s">
        <v>79</v>
      </c>
      <c r="BK907" s="179">
        <f>ROUND(I907*H907,2)</f>
        <v>0</v>
      </c>
      <c r="BL907" s="22" t="s">
        <v>127</v>
      </c>
      <c r="BM907" s="22" t="s">
        <v>1000</v>
      </c>
    </row>
    <row r="908" spans="2:65" s="1" customFormat="1" ht="27">
      <c r="B908" s="39"/>
      <c r="D908" s="180" t="s">
        <v>129</v>
      </c>
      <c r="F908" s="181" t="s">
        <v>1001</v>
      </c>
      <c r="I908" s="182"/>
      <c r="L908" s="39"/>
      <c r="M908" s="183"/>
      <c r="N908" s="40"/>
      <c r="O908" s="40"/>
      <c r="P908" s="40"/>
      <c r="Q908" s="40"/>
      <c r="R908" s="40"/>
      <c r="S908" s="40"/>
      <c r="T908" s="68"/>
      <c r="AT908" s="22" t="s">
        <v>129</v>
      </c>
      <c r="AU908" s="22" t="s">
        <v>81</v>
      </c>
    </row>
    <row r="909" spans="2:65" s="11" customFormat="1">
      <c r="B909" s="185"/>
      <c r="D909" s="180" t="s">
        <v>133</v>
      </c>
      <c r="E909" s="186" t="s">
        <v>5</v>
      </c>
      <c r="F909" s="187" t="s">
        <v>812</v>
      </c>
      <c r="H909" s="188">
        <v>9</v>
      </c>
      <c r="I909" s="189"/>
      <c r="L909" s="185"/>
      <c r="M909" s="190"/>
      <c r="N909" s="191"/>
      <c r="O909" s="191"/>
      <c r="P909" s="191"/>
      <c r="Q909" s="191"/>
      <c r="R909" s="191"/>
      <c r="S909" s="191"/>
      <c r="T909" s="192"/>
      <c r="AT909" s="186" t="s">
        <v>133</v>
      </c>
      <c r="AU909" s="186" t="s">
        <v>81</v>
      </c>
      <c r="AV909" s="11" t="s">
        <v>81</v>
      </c>
      <c r="AW909" s="11" t="s">
        <v>35</v>
      </c>
      <c r="AX909" s="11" t="s">
        <v>71</v>
      </c>
      <c r="AY909" s="186" t="s">
        <v>120</v>
      </c>
    </row>
    <row r="910" spans="2:65" s="12" customFormat="1">
      <c r="B910" s="193"/>
      <c r="D910" s="180" t="s">
        <v>133</v>
      </c>
      <c r="E910" s="194" t="s">
        <v>5</v>
      </c>
      <c r="F910" s="195" t="s">
        <v>135</v>
      </c>
      <c r="H910" s="196">
        <v>9</v>
      </c>
      <c r="I910" s="197"/>
      <c r="L910" s="193"/>
      <c r="M910" s="198"/>
      <c r="N910" s="199"/>
      <c r="O910" s="199"/>
      <c r="P910" s="199"/>
      <c r="Q910" s="199"/>
      <c r="R910" s="199"/>
      <c r="S910" s="199"/>
      <c r="T910" s="200"/>
      <c r="AT910" s="194" t="s">
        <v>133</v>
      </c>
      <c r="AU910" s="194" t="s">
        <v>81</v>
      </c>
      <c r="AV910" s="12" t="s">
        <v>127</v>
      </c>
      <c r="AW910" s="12" t="s">
        <v>35</v>
      </c>
      <c r="AX910" s="12" t="s">
        <v>79</v>
      </c>
      <c r="AY910" s="194" t="s">
        <v>120</v>
      </c>
    </row>
    <row r="911" spans="2:65" s="1" customFormat="1" ht="25.5" customHeight="1">
      <c r="B911" s="167"/>
      <c r="C911" s="201" t="s">
        <v>1002</v>
      </c>
      <c r="D911" s="201" t="s">
        <v>332</v>
      </c>
      <c r="E911" s="202" t="s">
        <v>1003</v>
      </c>
      <c r="F911" s="203" t="s">
        <v>1004</v>
      </c>
      <c r="G911" s="204" t="s">
        <v>125</v>
      </c>
      <c r="H911" s="205">
        <v>9</v>
      </c>
      <c r="I911" s="206"/>
      <c r="J911" s="207">
        <f>ROUND(I911*H911,2)</f>
        <v>0</v>
      </c>
      <c r="K911" s="203" t="s">
        <v>126</v>
      </c>
      <c r="L911" s="208"/>
      <c r="M911" s="209" t="s">
        <v>5</v>
      </c>
      <c r="N911" s="210" t="s">
        <v>42</v>
      </c>
      <c r="O911" s="40"/>
      <c r="P911" s="177">
        <f>O911*H911</f>
        <v>0</v>
      </c>
      <c r="Q911" s="177">
        <v>2.8E-3</v>
      </c>
      <c r="R911" s="177">
        <f>Q911*H911</f>
        <v>2.52E-2</v>
      </c>
      <c r="S911" s="177">
        <v>0</v>
      </c>
      <c r="T911" s="178">
        <f>S911*H911</f>
        <v>0</v>
      </c>
      <c r="AR911" s="22" t="s">
        <v>169</v>
      </c>
      <c r="AT911" s="22" t="s">
        <v>332</v>
      </c>
      <c r="AU911" s="22" t="s">
        <v>81</v>
      </c>
      <c r="AY911" s="22" t="s">
        <v>120</v>
      </c>
      <c r="BE911" s="179">
        <f>IF(N911="základní",J911,0)</f>
        <v>0</v>
      </c>
      <c r="BF911" s="179">
        <f>IF(N911="snížená",J911,0)</f>
        <v>0</v>
      </c>
      <c r="BG911" s="179">
        <f>IF(N911="zákl. přenesená",J911,0)</f>
        <v>0</v>
      </c>
      <c r="BH911" s="179">
        <f>IF(N911="sníž. přenesená",J911,0)</f>
        <v>0</v>
      </c>
      <c r="BI911" s="179">
        <f>IF(N911="nulová",J911,0)</f>
        <v>0</v>
      </c>
      <c r="BJ911" s="22" t="s">
        <v>79</v>
      </c>
      <c r="BK911" s="179">
        <f>ROUND(I911*H911,2)</f>
        <v>0</v>
      </c>
      <c r="BL911" s="22" t="s">
        <v>127</v>
      </c>
      <c r="BM911" s="22" t="s">
        <v>1005</v>
      </c>
    </row>
    <row r="912" spans="2:65" s="1" customFormat="1">
      <c r="B912" s="39"/>
      <c r="D912" s="180" t="s">
        <v>129</v>
      </c>
      <c r="F912" s="181" t="s">
        <v>1006</v>
      </c>
      <c r="I912" s="182"/>
      <c r="L912" s="39"/>
      <c r="M912" s="183"/>
      <c r="N912" s="40"/>
      <c r="O912" s="40"/>
      <c r="P912" s="40"/>
      <c r="Q912" s="40"/>
      <c r="R912" s="40"/>
      <c r="S912" s="40"/>
      <c r="T912" s="68"/>
      <c r="AT912" s="22" t="s">
        <v>129</v>
      </c>
      <c r="AU912" s="22" t="s">
        <v>81</v>
      </c>
    </row>
    <row r="913" spans="2:65" s="11" customFormat="1">
      <c r="B913" s="185"/>
      <c r="D913" s="180" t="s">
        <v>133</v>
      </c>
      <c r="E913" s="186" t="s">
        <v>5</v>
      </c>
      <c r="F913" s="187" t="s">
        <v>812</v>
      </c>
      <c r="H913" s="188">
        <v>9</v>
      </c>
      <c r="I913" s="189"/>
      <c r="L913" s="185"/>
      <c r="M913" s="190"/>
      <c r="N913" s="191"/>
      <c r="O913" s="191"/>
      <c r="P913" s="191"/>
      <c r="Q913" s="191"/>
      <c r="R913" s="191"/>
      <c r="S913" s="191"/>
      <c r="T913" s="192"/>
      <c r="AT913" s="186" t="s">
        <v>133</v>
      </c>
      <c r="AU913" s="186" t="s">
        <v>81</v>
      </c>
      <c r="AV913" s="11" t="s">
        <v>81</v>
      </c>
      <c r="AW913" s="11" t="s">
        <v>35</v>
      </c>
      <c r="AX913" s="11" t="s">
        <v>71</v>
      </c>
      <c r="AY913" s="186" t="s">
        <v>120</v>
      </c>
    </row>
    <row r="914" spans="2:65" s="12" customFormat="1">
      <c r="B914" s="193"/>
      <c r="D914" s="180" t="s">
        <v>133</v>
      </c>
      <c r="E914" s="194" t="s">
        <v>5</v>
      </c>
      <c r="F914" s="195" t="s">
        <v>135</v>
      </c>
      <c r="H914" s="196">
        <v>9</v>
      </c>
      <c r="I914" s="197"/>
      <c r="L914" s="193"/>
      <c r="M914" s="198"/>
      <c r="N914" s="199"/>
      <c r="O914" s="199"/>
      <c r="P914" s="199"/>
      <c r="Q914" s="199"/>
      <c r="R914" s="199"/>
      <c r="S914" s="199"/>
      <c r="T914" s="200"/>
      <c r="AT914" s="194" t="s">
        <v>133</v>
      </c>
      <c r="AU914" s="194" t="s">
        <v>81</v>
      </c>
      <c r="AV914" s="12" t="s">
        <v>127</v>
      </c>
      <c r="AW914" s="12" t="s">
        <v>35</v>
      </c>
      <c r="AX914" s="12" t="s">
        <v>79</v>
      </c>
      <c r="AY914" s="194" t="s">
        <v>120</v>
      </c>
    </row>
    <row r="915" spans="2:65" s="1" customFormat="1" ht="16.5" customHeight="1">
      <c r="B915" s="167"/>
      <c r="C915" s="168" t="s">
        <v>1007</v>
      </c>
      <c r="D915" s="168" t="s">
        <v>122</v>
      </c>
      <c r="E915" s="169" t="s">
        <v>1008</v>
      </c>
      <c r="F915" s="170" t="s">
        <v>1009</v>
      </c>
      <c r="G915" s="171" t="s">
        <v>125</v>
      </c>
      <c r="H915" s="172">
        <v>5</v>
      </c>
      <c r="I915" s="173"/>
      <c r="J915" s="174">
        <f>ROUND(I915*H915,2)</f>
        <v>0</v>
      </c>
      <c r="K915" s="170" t="s">
        <v>126</v>
      </c>
      <c r="L915" s="39"/>
      <c r="M915" s="175" t="s">
        <v>5</v>
      </c>
      <c r="N915" s="176" t="s">
        <v>42</v>
      </c>
      <c r="O915" s="40"/>
      <c r="P915" s="177">
        <f>O915*H915</f>
        <v>0</v>
      </c>
      <c r="Q915" s="177">
        <v>1E-4</v>
      </c>
      <c r="R915" s="177">
        <f>Q915*H915</f>
        <v>5.0000000000000001E-4</v>
      </c>
      <c r="S915" s="177">
        <v>0</v>
      </c>
      <c r="T915" s="178">
        <f>S915*H915</f>
        <v>0</v>
      </c>
      <c r="AR915" s="22" t="s">
        <v>127</v>
      </c>
      <c r="AT915" s="22" t="s">
        <v>122</v>
      </c>
      <c r="AU915" s="22" t="s">
        <v>81</v>
      </c>
      <c r="AY915" s="22" t="s">
        <v>120</v>
      </c>
      <c r="BE915" s="179">
        <f>IF(N915="základní",J915,0)</f>
        <v>0</v>
      </c>
      <c r="BF915" s="179">
        <f>IF(N915="snížená",J915,0)</f>
        <v>0</v>
      </c>
      <c r="BG915" s="179">
        <f>IF(N915="zákl. přenesená",J915,0)</f>
        <v>0</v>
      </c>
      <c r="BH915" s="179">
        <f>IF(N915="sníž. přenesená",J915,0)</f>
        <v>0</v>
      </c>
      <c r="BI915" s="179">
        <f>IF(N915="nulová",J915,0)</f>
        <v>0</v>
      </c>
      <c r="BJ915" s="22" t="s">
        <v>79</v>
      </c>
      <c r="BK915" s="179">
        <f>ROUND(I915*H915,2)</f>
        <v>0</v>
      </c>
      <c r="BL915" s="22" t="s">
        <v>127</v>
      </c>
      <c r="BM915" s="22" t="s">
        <v>1010</v>
      </c>
    </row>
    <row r="916" spans="2:65" s="1" customFormat="1" ht="27">
      <c r="B916" s="39"/>
      <c r="D916" s="180" t="s">
        <v>129</v>
      </c>
      <c r="F916" s="181" t="s">
        <v>1011</v>
      </c>
      <c r="I916" s="182"/>
      <c r="L916" s="39"/>
      <c r="M916" s="183"/>
      <c r="N916" s="40"/>
      <c r="O916" s="40"/>
      <c r="P916" s="40"/>
      <c r="Q916" s="40"/>
      <c r="R916" s="40"/>
      <c r="S916" s="40"/>
      <c r="T916" s="68"/>
      <c r="AT916" s="22" t="s">
        <v>129</v>
      </c>
      <c r="AU916" s="22" t="s">
        <v>81</v>
      </c>
    </row>
    <row r="917" spans="2:65" s="11" customFormat="1">
      <c r="B917" s="185"/>
      <c r="D917" s="180" t="s">
        <v>133</v>
      </c>
      <c r="E917" s="186" t="s">
        <v>5</v>
      </c>
      <c r="F917" s="187" t="s">
        <v>1012</v>
      </c>
      <c r="H917" s="188">
        <v>5</v>
      </c>
      <c r="I917" s="189"/>
      <c r="L917" s="185"/>
      <c r="M917" s="190"/>
      <c r="N917" s="191"/>
      <c r="O917" s="191"/>
      <c r="P917" s="191"/>
      <c r="Q917" s="191"/>
      <c r="R917" s="191"/>
      <c r="S917" s="191"/>
      <c r="T917" s="192"/>
      <c r="AT917" s="186" t="s">
        <v>133</v>
      </c>
      <c r="AU917" s="186" t="s">
        <v>81</v>
      </c>
      <c r="AV917" s="11" t="s">
        <v>81</v>
      </c>
      <c r="AW917" s="11" t="s">
        <v>35</v>
      </c>
      <c r="AX917" s="11" t="s">
        <v>71</v>
      </c>
      <c r="AY917" s="186" t="s">
        <v>120</v>
      </c>
    </row>
    <row r="918" spans="2:65" s="12" customFormat="1">
      <c r="B918" s="193"/>
      <c r="D918" s="180" t="s">
        <v>133</v>
      </c>
      <c r="E918" s="194" t="s">
        <v>5</v>
      </c>
      <c r="F918" s="195" t="s">
        <v>135</v>
      </c>
      <c r="H918" s="196">
        <v>5</v>
      </c>
      <c r="I918" s="197"/>
      <c r="L918" s="193"/>
      <c r="M918" s="198"/>
      <c r="N918" s="199"/>
      <c r="O918" s="199"/>
      <c r="P918" s="199"/>
      <c r="Q918" s="199"/>
      <c r="R918" s="199"/>
      <c r="S918" s="199"/>
      <c r="T918" s="200"/>
      <c r="AT918" s="194" t="s">
        <v>133</v>
      </c>
      <c r="AU918" s="194" t="s">
        <v>81</v>
      </c>
      <c r="AV918" s="12" t="s">
        <v>127</v>
      </c>
      <c r="AW918" s="12" t="s">
        <v>35</v>
      </c>
      <c r="AX918" s="12" t="s">
        <v>79</v>
      </c>
      <c r="AY918" s="194" t="s">
        <v>120</v>
      </c>
    </row>
    <row r="919" spans="2:65" s="1" customFormat="1" ht="16.5" customHeight="1">
      <c r="B919" s="167"/>
      <c r="C919" s="201" t="s">
        <v>1013</v>
      </c>
      <c r="D919" s="201" t="s">
        <v>332</v>
      </c>
      <c r="E919" s="202" t="s">
        <v>1014</v>
      </c>
      <c r="F919" s="203" t="s">
        <v>1015</v>
      </c>
      <c r="G919" s="204" t="s">
        <v>125</v>
      </c>
      <c r="H919" s="205">
        <v>2</v>
      </c>
      <c r="I919" s="206"/>
      <c r="J919" s="207">
        <f>ROUND(I919*H919,2)</f>
        <v>0</v>
      </c>
      <c r="K919" s="203" t="s">
        <v>126</v>
      </c>
      <c r="L919" s="208"/>
      <c r="M919" s="209" t="s">
        <v>5</v>
      </c>
      <c r="N919" s="210" t="s">
        <v>42</v>
      </c>
      <c r="O919" s="40"/>
      <c r="P919" s="177">
        <f>O919*H919</f>
        <v>0</v>
      </c>
      <c r="Q919" s="177">
        <v>1.1999999999999999E-3</v>
      </c>
      <c r="R919" s="177">
        <f>Q919*H919</f>
        <v>2.3999999999999998E-3</v>
      </c>
      <c r="S919" s="177">
        <v>0</v>
      </c>
      <c r="T919" s="178">
        <f>S919*H919</f>
        <v>0</v>
      </c>
      <c r="AR919" s="22" t="s">
        <v>169</v>
      </c>
      <c r="AT919" s="22" t="s">
        <v>332</v>
      </c>
      <c r="AU919" s="22" t="s">
        <v>81</v>
      </c>
      <c r="AY919" s="22" t="s">
        <v>120</v>
      </c>
      <c r="BE919" s="179">
        <f>IF(N919="základní",J919,0)</f>
        <v>0</v>
      </c>
      <c r="BF919" s="179">
        <f>IF(N919="snížená",J919,0)</f>
        <v>0</v>
      </c>
      <c r="BG919" s="179">
        <f>IF(N919="zákl. přenesená",J919,0)</f>
        <v>0</v>
      </c>
      <c r="BH919" s="179">
        <f>IF(N919="sníž. přenesená",J919,0)</f>
        <v>0</v>
      </c>
      <c r="BI919" s="179">
        <f>IF(N919="nulová",J919,0)</f>
        <v>0</v>
      </c>
      <c r="BJ919" s="22" t="s">
        <v>79</v>
      </c>
      <c r="BK919" s="179">
        <f>ROUND(I919*H919,2)</f>
        <v>0</v>
      </c>
      <c r="BL919" s="22" t="s">
        <v>127</v>
      </c>
      <c r="BM919" s="22" t="s">
        <v>1016</v>
      </c>
    </row>
    <row r="920" spans="2:65" s="1" customFormat="1">
      <c r="B920" s="39"/>
      <c r="D920" s="180" t="s">
        <v>129</v>
      </c>
      <c r="F920" s="181" t="s">
        <v>1017</v>
      </c>
      <c r="I920" s="182"/>
      <c r="L920" s="39"/>
      <c r="M920" s="183"/>
      <c r="N920" s="40"/>
      <c r="O920" s="40"/>
      <c r="P920" s="40"/>
      <c r="Q920" s="40"/>
      <c r="R920" s="40"/>
      <c r="S920" s="40"/>
      <c r="T920" s="68"/>
      <c r="AT920" s="22" t="s">
        <v>129</v>
      </c>
      <c r="AU920" s="22" t="s">
        <v>81</v>
      </c>
    </row>
    <row r="921" spans="2:65" s="11" customFormat="1">
      <c r="B921" s="185"/>
      <c r="D921" s="180" t="s">
        <v>133</v>
      </c>
      <c r="E921" s="186" t="s">
        <v>5</v>
      </c>
      <c r="F921" s="187" t="s">
        <v>336</v>
      </c>
      <c r="H921" s="188">
        <v>2</v>
      </c>
      <c r="I921" s="189"/>
      <c r="L921" s="185"/>
      <c r="M921" s="190"/>
      <c r="N921" s="191"/>
      <c r="O921" s="191"/>
      <c r="P921" s="191"/>
      <c r="Q921" s="191"/>
      <c r="R921" s="191"/>
      <c r="S921" s="191"/>
      <c r="T921" s="192"/>
      <c r="AT921" s="186" t="s">
        <v>133</v>
      </c>
      <c r="AU921" s="186" t="s">
        <v>81</v>
      </c>
      <c r="AV921" s="11" t="s">
        <v>81</v>
      </c>
      <c r="AW921" s="11" t="s">
        <v>35</v>
      </c>
      <c r="AX921" s="11" t="s">
        <v>71</v>
      </c>
      <c r="AY921" s="186" t="s">
        <v>120</v>
      </c>
    </row>
    <row r="922" spans="2:65" s="12" customFormat="1">
      <c r="B922" s="193"/>
      <c r="D922" s="180" t="s">
        <v>133</v>
      </c>
      <c r="E922" s="194" t="s">
        <v>5</v>
      </c>
      <c r="F922" s="195" t="s">
        <v>135</v>
      </c>
      <c r="H922" s="196">
        <v>2</v>
      </c>
      <c r="I922" s="197"/>
      <c r="L922" s="193"/>
      <c r="M922" s="198"/>
      <c r="N922" s="199"/>
      <c r="O922" s="199"/>
      <c r="P922" s="199"/>
      <c r="Q922" s="199"/>
      <c r="R922" s="199"/>
      <c r="S922" s="199"/>
      <c r="T922" s="200"/>
      <c r="AT922" s="194" t="s">
        <v>133</v>
      </c>
      <c r="AU922" s="194" t="s">
        <v>81</v>
      </c>
      <c r="AV922" s="12" t="s">
        <v>127</v>
      </c>
      <c r="AW922" s="12" t="s">
        <v>35</v>
      </c>
      <c r="AX922" s="12" t="s">
        <v>79</v>
      </c>
      <c r="AY922" s="194" t="s">
        <v>120</v>
      </c>
    </row>
    <row r="923" spans="2:65" s="1" customFormat="1" ht="16.5" customHeight="1">
      <c r="B923" s="167"/>
      <c r="C923" s="201" t="s">
        <v>1018</v>
      </c>
      <c r="D923" s="201" t="s">
        <v>332</v>
      </c>
      <c r="E923" s="202" t="s">
        <v>1019</v>
      </c>
      <c r="F923" s="203" t="s">
        <v>1020</v>
      </c>
      <c r="G923" s="204" t="s">
        <v>125</v>
      </c>
      <c r="H923" s="205">
        <v>2</v>
      </c>
      <c r="I923" s="206"/>
      <c r="J923" s="207">
        <f>ROUND(I923*H923,2)</f>
        <v>0</v>
      </c>
      <c r="K923" s="203" t="s">
        <v>126</v>
      </c>
      <c r="L923" s="208"/>
      <c r="M923" s="209" t="s">
        <v>5</v>
      </c>
      <c r="N923" s="210" t="s">
        <v>42</v>
      </c>
      <c r="O923" s="40"/>
      <c r="P923" s="177">
        <f>O923*H923</f>
        <v>0</v>
      </c>
      <c r="Q923" s="177">
        <v>1.5E-3</v>
      </c>
      <c r="R923" s="177">
        <f>Q923*H923</f>
        <v>3.0000000000000001E-3</v>
      </c>
      <c r="S923" s="177">
        <v>0</v>
      </c>
      <c r="T923" s="178">
        <f>S923*H923</f>
        <v>0</v>
      </c>
      <c r="AR923" s="22" t="s">
        <v>169</v>
      </c>
      <c r="AT923" s="22" t="s">
        <v>332</v>
      </c>
      <c r="AU923" s="22" t="s">
        <v>81</v>
      </c>
      <c r="AY923" s="22" t="s">
        <v>120</v>
      </c>
      <c r="BE923" s="179">
        <f>IF(N923="základní",J923,0)</f>
        <v>0</v>
      </c>
      <c r="BF923" s="179">
        <f>IF(N923="snížená",J923,0)</f>
        <v>0</v>
      </c>
      <c r="BG923" s="179">
        <f>IF(N923="zákl. přenesená",J923,0)</f>
        <v>0</v>
      </c>
      <c r="BH923" s="179">
        <f>IF(N923="sníž. přenesená",J923,0)</f>
        <v>0</v>
      </c>
      <c r="BI923" s="179">
        <f>IF(N923="nulová",J923,0)</f>
        <v>0</v>
      </c>
      <c r="BJ923" s="22" t="s">
        <v>79</v>
      </c>
      <c r="BK923" s="179">
        <f>ROUND(I923*H923,2)</f>
        <v>0</v>
      </c>
      <c r="BL923" s="22" t="s">
        <v>127</v>
      </c>
      <c r="BM923" s="22" t="s">
        <v>1021</v>
      </c>
    </row>
    <row r="924" spans="2:65" s="1" customFormat="1">
      <c r="B924" s="39"/>
      <c r="D924" s="180" t="s">
        <v>129</v>
      </c>
      <c r="F924" s="181" t="s">
        <v>1022</v>
      </c>
      <c r="I924" s="182"/>
      <c r="L924" s="39"/>
      <c r="M924" s="183"/>
      <c r="N924" s="40"/>
      <c r="O924" s="40"/>
      <c r="P924" s="40"/>
      <c r="Q924" s="40"/>
      <c r="R924" s="40"/>
      <c r="S924" s="40"/>
      <c r="T924" s="68"/>
      <c r="AT924" s="22" t="s">
        <v>129</v>
      </c>
      <c r="AU924" s="22" t="s">
        <v>81</v>
      </c>
    </row>
    <row r="925" spans="2:65" s="11" customFormat="1">
      <c r="B925" s="185"/>
      <c r="D925" s="180" t="s">
        <v>133</v>
      </c>
      <c r="E925" s="186" t="s">
        <v>5</v>
      </c>
      <c r="F925" s="187" t="s">
        <v>336</v>
      </c>
      <c r="H925" s="188">
        <v>2</v>
      </c>
      <c r="I925" s="189"/>
      <c r="L925" s="185"/>
      <c r="M925" s="190"/>
      <c r="N925" s="191"/>
      <c r="O925" s="191"/>
      <c r="P925" s="191"/>
      <c r="Q925" s="191"/>
      <c r="R925" s="191"/>
      <c r="S925" s="191"/>
      <c r="T925" s="192"/>
      <c r="AT925" s="186" t="s">
        <v>133</v>
      </c>
      <c r="AU925" s="186" t="s">
        <v>81</v>
      </c>
      <c r="AV925" s="11" t="s">
        <v>81</v>
      </c>
      <c r="AW925" s="11" t="s">
        <v>35</v>
      </c>
      <c r="AX925" s="11" t="s">
        <v>71</v>
      </c>
      <c r="AY925" s="186" t="s">
        <v>120</v>
      </c>
    </row>
    <row r="926" spans="2:65" s="12" customFormat="1">
      <c r="B926" s="193"/>
      <c r="D926" s="180" t="s">
        <v>133</v>
      </c>
      <c r="E926" s="194" t="s">
        <v>5</v>
      </c>
      <c r="F926" s="195" t="s">
        <v>135</v>
      </c>
      <c r="H926" s="196">
        <v>2</v>
      </c>
      <c r="I926" s="197"/>
      <c r="L926" s="193"/>
      <c r="M926" s="198"/>
      <c r="N926" s="199"/>
      <c r="O926" s="199"/>
      <c r="P926" s="199"/>
      <c r="Q926" s="199"/>
      <c r="R926" s="199"/>
      <c r="S926" s="199"/>
      <c r="T926" s="200"/>
      <c r="AT926" s="194" t="s">
        <v>133</v>
      </c>
      <c r="AU926" s="194" t="s">
        <v>81</v>
      </c>
      <c r="AV926" s="12" t="s">
        <v>127</v>
      </c>
      <c r="AW926" s="12" t="s">
        <v>35</v>
      </c>
      <c r="AX926" s="12" t="s">
        <v>79</v>
      </c>
      <c r="AY926" s="194" t="s">
        <v>120</v>
      </c>
    </row>
    <row r="927" spans="2:65" s="1" customFormat="1" ht="16.5" customHeight="1">
      <c r="B927" s="167"/>
      <c r="C927" s="201" t="s">
        <v>1023</v>
      </c>
      <c r="D927" s="201" t="s">
        <v>332</v>
      </c>
      <c r="E927" s="202" t="s">
        <v>1024</v>
      </c>
      <c r="F927" s="203" t="s">
        <v>1025</v>
      </c>
      <c r="G927" s="204" t="s">
        <v>125</v>
      </c>
      <c r="H927" s="205">
        <v>1</v>
      </c>
      <c r="I927" s="206"/>
      <c r="J927" s="207">
        <f>ROUND(I927*H927,2)</f>
        <v>0</v>
      </c>
      <c r="K927" s="203" t="s">
        <v>5</v>
      </c>
      <c r="L927" s="208"/>
      <c r="M927" s="209" t="s">
        <v>5</v>
      </c>
      <c r="N927" s="210" t="s">
        <v>42</v>
      </c>
      <c r="O927" s="40"/>
      <c r="P927" s="177">
        <f>O927*H927</f>
        <v>0</v>
      </c>
      <c r="Q927" s="177">
        <v>4.0600000000000002E-3</v>
      </c>
      <c r="R927" s="177">
        <f>Q927*H927</f>
        <v>4.0600000000000002E-3</v>
      </c>
      <c r="S927" s="177">
        <v>0</v>
      </c>
      <c r="T927" s="178">
        <f>S927*H927</f>
        <v>0</v>
      </c>
      <c r="AR927" s="22" t="s">
        <v>169</v>
      </c>
      <c r="AT927" s="22" t="s">
        <v>332</v>
      </c>
      <c r="AU927" s="22" t="s">
        <v>81</v>
      </c>
      <c r="AY927" s="22" t="s">
        <v>120</v>
      </c>
      <c r="BE927" s="179">
        <f>IF(N927="základní",J927,0)</f>
        <v>0</v>
      </c>
      <c r="BF927" s="179">
        <f>IF(N927="snížená",J927,0)</f>
        <v>0</v>
      </c>
      <c r="BG927" s="179">
        <f>IF(N927="zákl. přenesená",J927,0)</f>
        <v>0</v>
      </c>
      <c r="BH927" s="179">
        <f>IF(N927="sníž. přenesená",J927,0)</f>
        <v>0</v>
      </c>
      <c r="BI927" s="179">
        <f>IF(N927="nulová",J927,0)</f>
        <v>0</v>
      </c>
      <c r="BJ927" s="22" t="s">
        <v>79</v>
      </c>
      <c r="BK927" s="179">
        <f>ROUND(I927*H927,2)</f>
        <v>0</v>
      </c>
      <c r="BL927" s="22" t="s">
        <v>127</v>
      </c>
      <c r="BM927" s="22" t="s">
        <v>1026</v>
      </c>
    </row>
    <row r="928" spans="2:65" s="1" customFormat="1">
      <c r="B928" s="39"/>
      <c r="D928" s="180" t="s">
        <v>129</v>
      </c>
      <c r="F928" s="181" t="s">
        <v>1025</v>
      </c>
      <c r="I928" s="182"/>
      <c r="L928" s="39"/>
      <c r="M928" s="183"/>
      <c r="N928" s="40"/>
      <c r="O928" s="40"/>
      <c r="P928" s="40"/>
      <c r="Q928" s="40"/>
      <c r="R928" s="40"/>
      <c r="S928" s="40"/>
      <c r="T928" s="68"/>
      <c r="AT928" s="22" t="s">
        <v>129</v>
      </c>
      <c r="AU928" s="22" t="s">
        <v>81</v>
      </c>
    </row>
    <row r="929" spans="2:65" s="11" customFormat="1">
      <c r="B929" s="185"/>
      <c r="D929" s="180" t="s">
        <v>133</v>
      </c>
      <c r="E929" s="186" t="s">
        <v>5</v>
      </c>
      <c r="F929" s="187" t="s">
        <v>79</v>
      </c>
      <c r="H929" s="188">
        <v>1</v>
      </c>
      <c r="I929" s="189"/>
      <c r="L929" s="185"/>
      <c r="M929" s="190"/>
      <c r="N929" s="191"/>
      <c r="O929" s="191"/>
      <c r="P929" s="191"/>
      <c r="Q929" s="191"/>
      <c r="R929" s="191"/>
      <c r="S929" s="191"/>
      <c r="T929" s="192"/>
      <c r="AT929" s="186" t="s">
        <v>133</v>
      </c>
      <c r="AU929" s="186" t="s">
        <v>81</v>
      </c>
      <c r="AV929" s="11" t="s">
        <v>81</v>
      </c>
      <c r="AW929" s="11" t="s">
        <v>35</v>
      </c>
      <c r="AX929" s="11" t="s">
        <v>71</v>
      </c>
      <c r="AY929" s="186" t="s">
        <v>120</v>
      </c>
    </row>
    <row r="930" spans="2:65" s="12" customFormat="1">
      <c r="B930" s="193"/>
      <c r="D930" s="180" t="s">
        <v>133</v>
      </c>
      <c r="E930" s="194" t="s">
        <v>5</v>
      </c>
      <c r="F930" s="195" t="s">
        <v>135</v>
      </c>
      <c r="H930" s="196">
        <v>1</v>
      </c>
      <c r="I930" s="197"/>
      <c r="L930" s="193"/>
      <c r="M930" s="198"/>
      <c r="N930" s="199"/>
      <c r="O930" s="199"/>
      <c r="P930" s="199"/>
      <c r="Q930" s="199"/>
      <c r="R930" s="199"/>
      <c r="S930" s="199"/>
      <c r="T930" s="200"/>
      <c r="AT930" s="194" t="s">
        <v>133</v>
      </c>
      <c r="AU930" s="194" t="s">
        <v>81</v>
      </c>
      <c r="AV930" s="12" t="s">
        <v>127</v>
      </c>
      <c r="AW930" s="12" t="s">
        <v>35</v>
      </c>
      <c r="AX930" s="12" t="s">
        <v>79</v>
      </c>
      <c r="AY930" s="194" t="s">
        <v>120</v>
      </c>
    </row>
    <row r="931" spans="2:65" s="1" customFormat="1" ht="16.5" customHeight="1">
      <c r="B931" s="167"/>
      <c r="C931" s="168" t="s">
        <v>1027</v>
      </c>
      <c r="D931" s="168" t="s">
        <v>122</v>
      </c>
      <c r="E931" s="169" t="s">
        <v>1028</v>
      </c>
      <c r="F931" s="170" t="s">
        <v>1029</v>
      </c>
      <c r="G931" s="171" t="s">
        <v>125</v>
      </c>
      <c r="H931" s="172">
        <v>1</v>
      </c>
      <c r="I931" s="173"/>
      <c r="J931" s="174">
        <f>ROUND(I931*H931,2)</f>
        <v>0</v>
      </c>
      <c r="K931" s="170" t="s">
        <v>126</v>
      </c>
      <c r="L931" s="39"/>
      <c r="M931" s="175" t="s">
        <v>5</v>
      </c>
      <c r="N931" s="176" t="s">
        <v>42</v>
      </c>
      <c r="O931" s="40"/>
      <c r="P931" s="177">
        <f>O931*H931</f>
        <v>0</v>
      </c>
      <c r="Q931" s="177">
        <v>1E-4</v>
      </c>
      <c r="R931" s="177">
        <f>Q931*H931</f>
        <v>1E-4</v>
      </c>
      <c r="S931" s="177">
        <v>0</v>
      </c>
      <c r="T931" s="178">
        <f>S931*H931</f>
        <v>0</v>
      </c>
      <c r="AR931" s="22" t="s">
        <v>127</v>
      </c>
      <c r="AT931" s="22" t="s">
        <v>122</v>
      </c>
      <c r="AU931" s="22" t="s">
        <v>81</v>
      </c>
      <c r="AY931" s="22" t="s">
        <v>120</v>
      </c>
      <c r="BE931" s="179">
        <f>IF(N931="základní",J931,0)</f>
        <v>0</v>
      </c>
      <c r="BF931" s="179">
        <f>IF(N931="snížená",J931,0)</f>
        <v>0</v>
      </c>
      <c r="BG931" s="179">
        <f>IF(N931="zákl. přenesená",J931,0)</f>
        <v>0</v>
      </c>
      <c r="BH931" s="179">
        <f>IF(N931="sníž. přenesená",J931,0)</f>
        <v>0</v>
      </c>
      <c r="BI931" s="179">
        <f>IF(N931="nulová",J931,0)</f>
        <v>0</v>
      </c>
      <c r="BJ931" s="22" t="s">
        <v>79</v>
      </c>
      <c r="BK931" s="179">
        <f>ROUND(I931*H931,2)</f>
        <v>0</v>
      </c>
      <c r="BL931" s="22" t="s">
        <v>127</v>
      </c>
      <c r="BM931" s="22" t="s">
        <v>1030</v>
      </c>
    </row>
    <row r="932" spans="2:65" s="1" customFormat="1" ht="27">
      <c r="B932" s="39"/>
      <c r="D932" s="180" t="s">
        <v>129</v>
      </c>
      <c r="F932" s="181" t="s">
        <v>1031</v>
      </c>
      <c r="I932" s="182"/>
      <c r="L932" s="39"/>
      <c r="M932" s="183"/>
      <c r="N932" s="40"/>
      <c r="O932" s="40"/>
      <c r="P932" s="40"/>
      <c r="Q932" s="40"/>
      <c r="R932" s="40"/>
      <c r="S932" s="40"/>
      <c r="T932" s="68"/>
      <c r="AT932" s="22" t="s">
        <v>129</v>
      </c>
      <c r="AU932" s="22" t="s">
        <v>81</v>
      </c>
    </row>
    <row r="933" spans="2:65" s="1" customFormat="1" ht="54">
      <c r="B933" s="39"/>
      <c r="D933" s="180" t="s">
        <v>131</v>
      </c>
      <c r="F933" s="184" t="s">
        <v>1032</v>
      </c>
      <c r="I933" s="182"/>
      <c r="L933" s="39"/>
      <c r="M933" s="183"/>
      <c r="N933" s="40"/>
      <c r="O933" s="40"/>
      <c r="P933" s="40"/>
      <c r="Q933" s="40"/>
      <c r="R933" s="40"/>
      <c r="S933" s="40"/>
      <c r="T933" s="68"/>
      <c r="AT933" s="22" t="s">
        <v>131</v>
      </c>
      <c r="AU933" s="22" t="s">
        <v>81</v>
      </c>
    </row>
    <row r="934" spans="2:65" s="11" customFormat="1">
      <c r="B934" s="185"/>
      <c r="D934" s="180" t="s">
        <v>133</v>
      </c>
      <c r="E934" s="186" t="s">
        <v>5</v>
      </c>
      <c r="F934" s="187" t="s">
        <v>79</v>
      </c>
      <c r="H934" s="188">
        <v>1</v>
      </c>
      <c r="I934" s="189"/>
      <c r="L934" s="185"/>
      <c r="M934" s="190"/>
      <c r="N934" s="191"/>
      <c r="O934" s="191"/>
      <c r="P934" s="191"/>
      <c r="Q934" s="191"/>
      <c r="R934" s="191"/>
      <c r="S934" s="191"/>
      <c r="T934" s="192"/>
      <c r="AT934" s="186" t="s">
        <v>133</v>
      </c>
      <c r="AU934" s="186" t="s">
        <v>81</v>
      </c>
      <c r="AV934" s="11" t="s">
        <v>81</v>
      </c>
      <c r="AW934" s="11" t="s">
        <v>35</v>
      </c>
      <c r="AX934" s="11" t="s">
        <v>71</v>
      </c>
      <c r="AY934" s="186" t="s">
        <v>120</v>
      </c>
    </row>
    <row r="935" spans="2:65" s="12" customFormat="1">
      <c r="B935" s="193"/>
      <c r="D935" s="180" t="s">
        <v>133</v>
      </c>
      <c r="E935" s="194" t="s">
        <v>5</v>
      </c>
      <c r="F935" s="195" t="s">
        <v>135</v>
      </c>
      <c r="H935" s="196">
        <v>1</v>
      </c>
      <c r="I935" s="197"/>
      <c r="L935" s="193"/>
      <c r="M935" s="198"/>
      <c r="N935" s="199"/>
      <c r="O935" s="199"/>
      <c r="P935" s="199"/>
      <c r="Q935" s="199"/>
      <c r="R935" s="199"/>
      <c r="S935" s="199"/>
      <c r="T935" s="200"/>
      <c r="AT935" s="194" t="s">
        <v>133</v>
      </c>
      <c r="AU935" s="194" t="s">
        <v>81</v>
      </c>
      <c r="AV935" s="12" t="s">
        <v>127</v>
      </c>
      <c r="AW935" s="12" t="s">
        <v>35</v>
      </c>
      <c r="AX935" s="12" t="s">
        <v>79</v>
      </c>
      <c r="AY935" s="194" t="s">
        <v>120</v>
      </c>
    </row>
    <row r="936" spans="2:65" s="1" customFormat="1" ht="16.5" customHeight="1">
      <c r="B936" s="167"/>
      <c r="C936" s="201" t="s">
        <v>1033</v>
      </c>
      <c r="D936" s="201" t="s">
        <v>332</v>
      </c>
      <c r="E936" s="202" t="s">
        <v>1034</v>
      </c>
      <c r="F936" s="203" t="s">
        <v>1035</v>
      </c>
      <c r="G936" s="204" t="s">
        <v>125</v>
      </c>
      <c r="H936" s="205">
        <v>1</v>
      </c>
      <c r="I936" s="206"/>
      <c r="J936" s="207">
        <f>ROUND(I936*H936,2)</f>
        <v>0</v>
      </c>
      <c r="K936" s="203" t="s">
        <v>126</v>
      </c>
      <c r="L936" s="208"/>
      <c r="M936" s="209" t="s">
        <v>5</v>
      </c>
      <c r="N936" s="210" t="s">
        <v>42</v>
      </c>
      <c r="O936" s="40"/>
      <c r="P936" s="177">
        <f>O936*H936</f>
        <v>0</v>
      </c>
      <c r="Q936" s="177">
        <v>2.0999999999999999E-3</v>
      </c>
      <c r="R936" s="177">
        <f>Q936*H936</f>
        <v>2.0999999999999999E-3</v>
      </c>
      <c r="S936" s="177">
        <v>0</v>
      </c>
      <c r="T936" s="178">
        <f>S936*H936</f>
        <v>0</v>
      </c>
      <c r="AR936" s="22" t="s">
        <v>169</v>
      </c>
      <c r="AT936" s="22" t="s">
        <v>332</v>
      </c>
      <c r="AU936" s="22" t="s">
        <v>81</v>
      </c>
      <c r="AY936" s="22" t="s">
        <v>120</v>
      </c>
      <c r="BE936" s="179">
        <f>IF(N936="základní",J936,0)</f>
        <v>0</v>
      </c>
      <c r="BF936" s="179">
        <f>IF(N936="snížená",J936,0)</f>
        <v>0</v>
      </c>
      <c r="BG936" s="179">
        <f>IF(N936="zákl. přenesená",J936,0)</f>
        <v>0</v>
      </c>
      <c r="BH936" s="179">
        <f>IF(N936="sníž. přenesená",J936,0)</f>
        <v>0</v>
      </c>
      <c r="BI936" s="179">
        <f>IF(N936="nulová",J936,0)</f>
        <v>0</v>
      </c>
      <c r="BJ936" s="22" t="s">
        <v>79</v>
      </c>
      <c r="BK936" s="179">
        <f>ROUND(I936*H936,2)</f>
        <v>0</v>
      </c>
      <c r="BL936" s="22" t="s">
        <v>127</v>
      </c>
      <c r="BM936" s="22" t="s">
        <v>1036</v>
      </c>
    </row>
    <row r="937" spans="2:65" s="1" customFormat="1">
      <c r="B937" s="39"/>
      <c r="D937" s="180" t="s">
        <v>129</v>
      </c>
      <c r="F937" s="181" t="s">
        <v>1037</v>
      </c>
      <c r="I937" s="182"/>
      <c r="L937" s="39"/>
      <c r="M937" s="183"/>
      <c r="N937" s="40"/>
      <c r="O937" s="40"/>
      <c r="P937" s="40"/>
      <c r="Q937" s="40"/>
      <c r="R937" s="40"/>
      <c r="S937" s="40"/>
      <c r="T937" s="68"/>
      <c r="AT937" s="22" t="s">
        <v>129</v>
      </c>
      <c r="AU937" s="22" t="s">
        <v>81</v>
      </c>
    </row>
    <row r="938" spans="2:65" s="11" customFormat="1">
      <c r="B938" s="185"/>
      <c r="D938" s="180" t="s">
        <v>133</v>
      </c>
      <c r="E938" s="186" t="s">
        <v>5</v>
      </c>
      <c r="F938" s="187" t="s">
        <v>79</v>
      </c>
      <c r="H938" s="188">
        <v>1</v>
      </c>
      <c r="I938" s="189"/>
      <c r="L938" s="185"/>
      <c r="M938" s="190"/>
      <c r="N938" s="191"/>
      <c r="O938" s="191"/>
      <c r="P938" s="191"/>
      <c r="Q938" s="191"/>
      <c r="R938" s="191"/>
      <c r="S938" s="191"/>
      <c r="T938" s="192"/>
      <c r="AT938" s="186" t="s">
        <v>133</v>
      </c>
      <c r="AU938" s="186" t="s">
        <v>81</v>
      </c>
      <c r="AV938" s="11" t="s">
        <v>81</v>
      </c>
      <c r="AW938" s="11" t="s">
        <v>35</v>
      </c>
      <c r="AX938" s="11" t="s">
        <v>71</v>
      </c>
      <c r="AY938" s="186" t="s">
        <v>120</v>
      </c>
    </row>
    <row r="939" spans="2:65" s="12" customFormat="1">
      <c r="B939" s="193"/>
      <c r="D939" s="180" t="s">
        <v>133</v>
      </c>
      <c r="E939" s="194" t="s">
        <v>5</v>
      </c>
      <c r="F939" s="195" t="s">
        <v>135</v>
      </c>
      <c r="H939" s="196">
        <v>1</v>
      </c>
      <c r="I939" s="197"/>
      <c r="L939" s="193"/>
      <c r="M939" s="198"/>
      <c r="N939" s="199"/>
      <c r="O939" s="199"/>
      <c r="P939" s="199"/>
      <c r="Q939" s="199"/>
      <c r="R939" s="199"/>
      <c r="S939" s="199"/>
      <c r="T939" s="200"/>
      <c r="AT939" s="194" t="s">
        <v>133</v>
      </c>
      <c r="AU939" s="194" t="s">
        <v>81</v>
      </c>
      <c r="AV939" s="12" t="s">
        <v>127</v>
      </c>
      <c r="AW939" s="12" t="s">
        <v>35</v>
      </c>
      <c r="AX939" s="12" t="s">
        <v>79</v>
      </c>
      <c r="AY939" s="194" t="s">
        <v>120</v>
      </c>
    </row>
    <row r="940" spans="2:65" s="1" customFormat="1" ht="16.5" customHeight="1">
      <c r="B940" s="167"/>
      <c r="C940" s="168" t="s">
        <v>1038</v>
      </c>
      <c r="D940" s="168" t="s">
        <v>122</v>
      </c>
      <c r="E940" s="169" t="s">
        <v>1039</v>
      </c>
      <c r="F940" s="170" t="s">
        <v>1040</v>
      </c>
      <c r="G940" s="171" t="s">
        <v>125</v>
      </c>
      <c r="H940" s="172">
        <v>2</v>
      </c>
      <c r="I940" s="173"/>
      <c r="J940" s="174">
        <f>ROUND(I940*H940,2)</f>
        <v>0</v>
      </c>
      <c r="K940" s="170" t="s">
        <v>126</v>
      </c>
      <c r="L940" s="39"/>
      <c r="M940" s="175" t="s">
        <v>5</v>
      </c>
      <c r="N940" s="176" t="s">
        <v>42</v>
      </c>
      <c r="O940" s="40"/>
      <c r="P940" s="177">
        <f>O940*H940</f>
        <v>0</v>
      </c>
      <c r="Q940" s="177">
        <v>1E-4</v>
      </c>
      <c r="R940" s="177">
        <f>Q940*H940</f>
        <v>2.0000000000000001E-4</v>
      </c>
      <c r="S940" s="177">
        <v>0</v>
      </c>
      <c r="T940" s="178">
        <f>S940*H940</f>
        <v>0</v>
      </c>
      <c r="AR940" s="22" t="s">
        <v>127</v>
      </c>
      <c r="AT940" s="22" t="s">
        <v>122</v>
      </c>
      <c r="AU940" s="22" t="s">
        <v>81</v>
      </c>
      <c r="AY940" s="22" t="s">
        <v>120</v>
      </c>
      <c r="BE940" s="179">
        <f>IF(N940="základní",J940,0)</f>
        <v>0</v>
      </c>
      <c r="BF940" s="179">
        <f>IF(N940="snížená",J940,0)</f>
        <v>0</v>
      </c>
      <c r="BG940" s="179">
        <f>IF(N940="zákl. přenesená",J940,0)</f>
        <v>0</v>
      </c>
      <c r="BH940" s="179">
        <f>IF(N940="sníž. přenesená",J940,0)</f>
        <v>0</v>
      </c>
      <c r="BI940" s="179">
        <f>IF(N940="nulová",J940,0)</f>
        <v>0</v>
      </c>
      <c r="BJ940" s="22" t="s">
        <v>79</v>
      </c>
      <c r="BK940" s="179">
        <f>ROUND(I940*H940,2)</f>
        <v>0</v>
      </c>
      <c r="BL940" s="22" t="s">
        <v>127</v>
      </c>
      <c r="BM940" s="22" t="s">
        <v>1041</v>
      </c>
    </row>
    <row r="941" spans="2:65" s="1" customFormat="1" ht="27">
      <c r="B941" s="39"/>
      <c r="D941" s="180" t="s">
        <v>129</v>
      </c>
      <c r="F941" s="181" t="s">
        <v>1042</v>
      </c>
      <c r="I941" s="182"/>
      <c r="L941" s="39"/>
      <c r="M941" s="183"/>
      <c r="N941" s="40"/>
      <c r="O941" s="40"/>
      <c r="P941" s="40"/>
      <c r="Q941" s="40"/>
      <c r="R941" s="40"/>
      <c r="S941" s="40"/>
      <c r="T941" s="68"/>
      <c r="AT941" s="22" t="s">
        <v>129</v>
      </c>
      <c r="AU941" s="22" t="s">
        <v>81</v>
      </c>
    </row>
    <row r="942" spans="2:65" s="11" customFormat="1">
      <c r="B942" s="185"/>
      <c r="D942" s="180" t="s">
        <v>133</v>
      </c>
      <c r="E942" s="186" t="s">
        <v>5</v>
      </c>
      <c r="F942" s="187" t="s">
        <v>336</v>
      </c>
      <c r="H942" s="188">
        <v>2</v>
      </c>
      <c r="I942" s="189"/>
      <c r="L942" s="185"/>
      <c r="M942" s="190"/>
      <c r="N942" s="191"/>
      <c r="O942" s="191"/>
      <c r="P942" s="191"/>
      <c r="Q942" s="191"/>
      <c r="R942" s="191"/>
      <c r="S942" s="191"/>
      <c r="T942" s="192"/>
      <c r="AT942" s="186" t="s">
        <v>133</v>
      </c>
      <c r="AU942" s="186" t="s">
        <v>81</v>
      </c>
      <c r="AV942" s="11" t="s">
        <v>81</v>
      </c>
      <c r="AW942" s="11" t="s">
        <v>35</v>
      </c>
      <c r="AX942" s="11" t="s">
        <v>71</v>
      </c>
      <c r="AY942" s="186" t="s">
        <v>120</v>
      </c>
    </row>
    <row r="943" spans="2:65" s="12" customFormat="1">
      <c r="B943" s="193"/>
      <c r="D943" s="180" t="s">
        <v>133</v>
      </c>
      <c r="E943" s="194" t="s">
        <v>5</v>
      </c>
      <c r="F943" s="195" t="s">
        <v>135</v>
      </c>
      <c r="H943" s="196">
        <v>2</v>
      </c>
      <c r="I943" s="197"/>
      <c r="L943" s="193"/>
      <c r="M943" s="198"/>
      <c r="N943" s="199"/>
      <c r="O943" s="199"/>
      <c r="P943" s="199"/>
      <c r="Q943" s="199"/>
      <c r="R943" s="199"/>
      <c r="S943" s="199"/>
      <c r="T943" s="200"/>
      <c r="AT943" s="194" t="s">
        <v>133</v>
      </c>
      <c r="AU943" s="194" t="s">
        <v>81</v>
      </c>
      <c r="AV943" s="12" t="s">
        <v>127</v>
      </c>
      <c r="AW943" s="12" t="s">
        <v>35</v>
      </c>
      <c r="AX943" s="12" t="s">
        <v>79</v>
      </c>
      <c r="AY943" s="194" t="s">
        <v>120</v>
      </c>
    </row>
    <row r="944" spans="2:65" s="1" customFormat="1" ht="25.5" customHeight="1">
      <c r="B944" s="167"/>
      <c r="C944" s="201" t="s">
        <v>1043</v>
      </c>
      <c r="D944" s="201" t="s">
        <v>332</v>
      </c>
      <c r="E944" s="202" t="s">
        <v>1044</v>
      </c>
      <c r="F944" s="203" t="s">
        <v>1045</v>
      </c>
      <c r="G944" s="204" t="s">
        <v>125</v>
      </c>
      <c r="H944" s="205">
        <v>1</v>
      </c>
      <c r="I944" s="206"/>
      <c r="J944" s="207">
        <f>ROUND(I944*H944,2)</f>
        <v>0</v>
      </c>
      <c r="K944" s="203" t="s">
        <v>126</v>
      </c>
      <c r="L944" s="208"/>
      <c r="M944" s="209" t="s">
        <v>5</v>
      </c>
      <c r="N944" s="210" t="s">
        <v>42</v>
      </c>
      <c r="O944" s="40"/>
      <c r="P944" s="177">
        <f>O944*H944</f>
        <v>0</v>
      </c>
      <c r="Q944" s="177">
        <v>5.5999999999999999E-3</v>
      </c>
      <c r="R944" s="177">
        <f>Q944*H944</f>
        <v>5.5999999999999999E-3</v>
      </c>
      <c r="S944" s="177">
        <v>0</v>
      </c>
      <c r="T944" s="178">
        <f>S944*H944</f>
        <v>0</v>
      </c>
      <c r="AR944" s="22" t="s">
        <v>169</v>
      </c>
      <c r="AT944" s="22" t="s">
        <v>332</v>
      </c>
      <c r="AU944" s="22" t="s">
        <v>81</v>
      </c>
      <c r="AY944" s="22" t="s">
        <v>120</v>
      </c>
      <c r="BE944" s="179">
        <f>IF(N944="základní",J944,0)</f>
        <v>0</v>
      </c>
      <c r="BF944" s="179">
        <f>IF(N944="snížená",J944,0)</f>
        <v>0</v>
      </c>
      <c r="BG944" s="179">
        <f>IF(N944="zákl. přenesená",J944,0)</f>
        <v>0</v>
      </c>
      <c r="BH944" s="179">
        <f>IF(N944="sníž. přenesená",J944,0)</f>
        <v>0</v>
      </c>
      <c r="BI944" s="179">
        <f>IF(N944="nulová",J944,0)</f>
        <v>0</v>
      </c>
      <c r="BJ944" s="22" t="s">
        <v>79</v>
      </c>
      <c r="BK944" s="179">
        <f>ROUND(I944*H944,2)</f>
        <v>0</v>
      </c>
      <c r="BL944" s="22" t="s">
        <v>127</v>
      </c>
      <c r="BM944" s="22" t="s">
        <v>1046</v>
      </c>
    </row>
    <row r="945" spans="2:65" s="1" customFormat="1">
      <c r="B945" s="39"/>
      <c r="D945" s="180" t="s">
        <v>129</v>
      </c>
      <c r="F945" s="181" t="s">
        <v>1047</v>
      </c>
      <c r="I945" s="182"/>
      <c r="L945" s="39"/>
      <c r="M945" s="183"/>
      <c r="N945" s="40"/>
      <c r="O945" s="40"/>
      <c r="P945" s="40"/>
      <c r="Q945" s="40"/>
      <c r="R945" s="40"/>
      <c r="S945" s="40"/>
      <c r="T945" s="68"/>
      <c r="AT945" s="22" t="s">
        <v>129</v>
      </c>
      <c r="AU945" s="22" t="s">
        <v>81</v>
      </c>
    </row>
    <row r="946" spans="2:65" s="11" customFormat="1">
      <c r="B946" s="185"/>
      <c r="D946" s="180" t="s">
        <v>133</v>
      </c>
      <c r="E946" s="186" t="s">
        <v>5</v>
      </c>
      <c r="F946" s="187" t="s">
        <v>79</v>
      </c>
      <c r="H946" s="188">
        <v>1</v>
      </c>
      <c r="I946" s="189"/>
      <c r="L946" s="185"/>
      <c r="M946" s="190"/>
      <c r="N946" s="191"/>
      <c r="O946" s="191"/>
      <c r="P946" s="191"/>
      <c r="Q946" s="191"/>
      <c r="R946" s="191"/>
      <c r="S946" s="191"/>
      <c r="T946" s="192"/>
      <c r="AT946" s="186" t="s">
        <v>133</v>
      </c>
      <c r="AU946" s="186" t="s">
        <v>81</v>
      </c>
      <c r="AV946" s="11" t="s">
        <v>81</v>
      </c>
      <c r="AW946" s="11" t="s">
        <v>35</v>
      </c>
      <c r="AX946" s="11" t="s">
        <v>71</v>
      </c>
      <c r="AY946" s="186" t="s">
        <v>120</v>
      </c>
    </row>
    <row r="947" spans="2:65" s="12" customFormat="1">
      <c r="B947" s="193"/>
      <c r="D947" s="180" t="s">
        <v>133</v>
      </c>
      <c r="E947" s="194" t="s">
        <v>5</v>
      </c>
      <c r="F947" s="195" t="s">
        <v>135</v>
      </c>
      <c r="H947" s="196">
        <v>1</v>
      </c>
      <c r="I947" s="197"/>
      <c r="L947" s="193"/>
      <c r="M947" s="198"/>
      <c r="N947" s="199"/>
      <c r="O947" s="199"/>
      <c r="P947" s="199"/>
      <c r="Q947" s="199"/>
      <c r="R947" s="199"/>
      <c r="S947" s="199"/>
      <c r="T947" s="200"/>
      <c r="AT947" s="194" t="s">
        <v>133</v>
      </c>
      <c r="AU947" s="194" t="s">
        <v>81</v>
      </c>
      <c r="AV947" s="12" t="s">
        <v>127</v>
      </c>
      <c r="AW947" s="12" t="s">
        <v>35</v>
      </c>
      <c r="AX947" s="12" t="s">
        <v>79</v>
      </c>
      <c r="AY947" s="194" t="s">
        <v>120</v>
      </c>
    </row>
    <row r="948" spans="2:65" s="1" customFormat="1" ht="25.5" customHeight="1">
      <c r="B948" s="167"/>
      <c r="C948" s="201" t="s">
        <v>1048</v>
      </c>
      <c r="D948" s="201" t="s">
        <v>332</v>
      </c>
      <c r="E948" s="202" t="s">
        <v>1049</v>
      </c>
      <c r="F948" s="203" t="s">
        <v>1050</v>
      </c>
      <c r="G948" s="204" t="s">
        <v>125</v>
      </c>
      <c r="H948" s="205">
        <v>1</v>
      </c>
      <c r="I948" s="206"/>
      <c r="J948" s="207">
        <f>ROUND(I948*H948,2)</f>
        <v>0</v>
      </c>
      <c r="K948" s="203" t="s">
        <v>126</v>
      </c>
      <c r="L948" s="208"/>
      <c r="M948" s="209" t="s">
        <v>5</v>
      </c>
      <c r="N948" s="210" t="s">
        <v>42</v>
      </c>
      <c r="O948" s="40"/>
      <c r="P948" s="177">
        <f>O948*H948</f>
        <v>0</v>
      </c>
      <c r="Q948" s="177">
        <v>6.1000000000000004E-3</v>
      </c>
      <c r="R948" s="177">
        <f>Q948*H948</f>
        <v>6.1000000000000004E-3</v>
      </c>
      <c r="S948" s="177">
        <v>0</v>
      </c>
      <c r="T948" s="178">
        <f>S948*H948</f>
        <v>0</v>
      </c>
      <c r="AR948" s="22" t="s">
        <v>169</v>
      </c>
      <c r="AT948" s="22" t="s">
        <v>332</v>
      </c>
      <c r="AU948" s="22" t="s">
        <v>81</v>
      </c>
      <c r="AY948" s="22" t="s">
        <v>120</v>
      </c>
      <c r="BE948" s="179">
        <f>IF(N948="základní",J948,0)</f>
        <v>0</v>
      </c>
      <c r="BF948" s="179">
        <f>IF(N948="snížená",J948,0)</f>
        <v>0</v>
      </c>
      <c r="BG948" s="179">
        <f>IF(N948="zákl. přenesená",J948,0)</f>
        <v>0</v>
      </c>
      <c r="BH948" s="179">
        <f>IF(N948="sníž. přenesená",J948,0)</f>
        <v>0</v>
      </c>
      <c r="BI948" s="179">
        <f>IF(N948="nulová",J948,0)</f>
        <v>0</v>
      </c>
      <c r="BJ948" s="22" t="s">
        <v>79</v>
      </c>
      <c r="BK948" s="179">
        <f>ROUND(I948*H948,2)</f>
        <v>0</v>
      </c>
      <c r="BL948" s="22" t="s">
        <v>127</v>
      </c>
      <c r="BM948" s="22" t="s">
        <v>1051</v>
      </c>
    </row>
    <row r="949" spans="2:65" s="1" customFormat="1">
      <c r="B949" s="39"/>
      <c r="D949" s="180" t="s">
        <v>129</v>
      </c>
      <c r="F949" s="181" t="s">
        <v>1052</v>
      </c>
      <c r="I949" s="182"/>
      <c r="L949" s="39"/>
      <c r="M949" s="183"/>
      <c r="N949" s="40"/>
      <c r="O949" s="40"/>
      <c r="P949" s="40"/>
      <c r="Q949" s="40"/>
      <c r="R949" s="40"/>
      <c r="S949" s="40"/>
      <c r="T949" s="68"/>
      <c r="AT949" s="22" t="s">
        <v>129</v>
      </c>
      <c r="AU949" s="22" t="s">
        <v>81</v>
      </c>
    </row>
    <row r="950" spans="2:65" s="11" customFormat="1">
      <c r="B950" s="185"/>
      <c r="D950" s="180" t="s">
        <v>133</v>
      </c>
      <c r="E950" s="186" t="s">
        <v>5</v>
      </c>
      <c r="F950" s="187" t="s">
        <v>79</v>
      </c>
      <c r="H950" s="188">
        <v>1</v>
      </c>
      <c r="I950" s="189"/>
      <c r="L950" s="185"/>
      <c r="M950" s="190"/>
      <c r="N950" s="191"/>
      <c r="O950" s="191"/>
      <c r="P950" s="191"/>
      <c r="Q950" s="191"/>
      <c r="R950" s="191"/>
      <c r="S950" s="191"/>
      <c r="T950" s="192"/>
      <c r="AT950" s="186" t="s">
        <v>133</v>
      </c>
      <c r="AU950" s="186" t="s">
        <v>81</v>
      </c>
      <c r="AV950" s="11" t="s">
        <v>81</v>
      </c>
      <c r="AW950" s="11" t="s">
        <v>35</v>
      </c>
      <c r="AX950" s="11" t="s">
        <v>71</v>
      </c>
      <c r="AY950" s="186" t="s">
        <v>120</v>
      </c>
    </row>
    <row r="951" spans="2:65" s="12" customFormat="1">
      <c r="B951" s="193"/>
      <c r="D951" s="180" t="s">
        <v>133</v>
      </c>
      <c r="E951" s="194" t="s">
        <v>5</v>
      </c>
      <c r="F951" s="195" t="s">
        <v>135</v>
      </c>
      <c r="H951" s="196">
        <v>1</v>
      </c>
      <c r="I951" s="197"/>
      <c r="L951" s="193"/>
      <c r="M951" s="198"/>
      <c r="N951" s="199"/>
      <c r="O951" s="199"/>
      <c r="P951" s="199"/>
      <c r="Q951" s="199"/>
      <c r="R951" s="199"/>
      <c r="S951" s="199"/>
      <c r="T951" s="200"/>
      <c r="AT951" s="194" t="s">
        <v>133</v>
      </c>
      <c r="AU951" s="194" t="s">
        <v>81</v>
      </c>
      <c r="AV951" s="12" t="s">
        <v>127</v>
      </c>
      <c r="AW951" s="12" t="s">
        <v>35</v>
      </c>
      <c r="AX951" s="12" t="s">
        <v>79</v>
      </c>
      <c r="AY951" s="194" t="s">
        <v>120</v>
      </c>
    </row>
    <row r="952" spans="2:65" s="1" customFormat="1" ht="16.5" customHeight="1">
      <c r="B952" s="167"/>
      <c r="C952" s="168" t="s">
        <v>1053</v>
      </c>
      <c r="D952" s="168" t="s">
        <v>122</v>
      </c>
      <c r="E952" s="169" t="s">
        <v>1054</v>
      </c>
      <c r="F952" s="170" t="s">
        <v>1055</v>
      </c>
      <c r="G952" s="171" t="s">
        <v>125</v>
      </c>
      <c r="H952" s="172">
        <v>3</v>
      </c>
      <c r="I952" s="173"/>
      <c r="J952" s="174">
        <f>ROUND(I952*H952,2)</f>
        <v>0</v>
      </c>
      <c r="K952" s="170" t="s">
        <v>126</v>
      </c>
      <c r="L952" s="39"/>
      <c r="M952" s="175" t="s">
        <v>5</v>
      </c>
      <c r="N952" s="176" t="s">
        <v>42</v>
      </c>
      <c r="O952" s="40"/>
      <c r="P952" s="177">
        <f>O952*H952</f>
        <v>0</v>
      </c>
      <c r="Q952" s="177">
        <v>1E-4</v>
      </c>
      <c r="R952" s="177">
        <f>Q952*H952</f>
        <v>3.0000000000000003E-4</v>
      </c>
      <c r="S952" s="177">
        <v>0</v>
      </c>
      <c r="T952" s="178">
        <f>S952*H952</f>
        <v>0</v>
      </c>
      <c r="AR952" s="22" t="s">
        <v>127</v>
      </c>
      <c r="AT952" s="22" t="s">
        <v>122</v>
      </c>
      <c r="AU952" s="22" t="s">
        <v>81</v>
      </c>
      <c r="AY952" s="22" t="s">
        <v>120</v>
      </c>
      <c r="BE952" s="179">
        <f>IF(N952="základní",J952,0)</f>
        <v>0</v>
      </c>
      <c r="BF952" s="179">
        <f>IF(N952="snížená",J952,0)</f>
        <v>0</v>
      </c>
      <c r="BG952" s="179">
        <f>IF(N952="zákl. přenesená",J952,0)</f>
        <v>0</v>
      </c>
      <c r="BH952" s="179">
        <f>IF(N952="sníž. přenesená",J952,0)</f>
        <v>0</v>
      </c>
      <c r="BI952" s="179">
        <f>IF(N952="nulová",J952,0)</f>
        <v>0</v>
      </c>
      <c r="BJ952" s="22" t="s">
        <v>79</v>
      </c>
      <c r="BK952" s="179">
        <f>ROUND(I952*H952,2)</f>
        <v>0</v>
      </c>
      <c r="BL952" s="22" t="s">
        <v>127</v>
      </c>
      <c r="BM952" s="22" t="s">
        <v>1056</v>
      </c>
    </row>
    <row r="953" spans="2:65" s="1" customFormat="1" ht="27">
      <c r="B953" s="39"/>
      <c r="D953" s="180" t="s">
        <v>129</v>
      </c>
      <c r="F953" s="181" t="s">
        <v>1057</v>
      </c>
      <c r="I953" s="182"/>
      <c r="L953" s="39"/>
      <c r="M953" s="183"/>
      <c r="N953" s="40"/>
      <c r="O953" s="40"/>
      <c r="P953" s="40"/>
      <c r="Q953" s="40"/>
      <c r="R953" s="40"/>
      <c r="S953" s="40"/>
      <c r="T953" s="68"/>
      <c r="AT953" s="22" t="s">
        <v>129</v>
      </c>
      <c r="AU953" s="22" t="s">
        <v>81</v>
      </c>
    </row>
    <row r="954" spans="2:65" s="11" customFormat="1">
      <c r="B954" s="185"/>
      <c r="D954" s="180" t="s">
        <v>133</v>
      </c>
      <c r="E954" s="186" t="s">
        <v>5</v>
      </c>
      <c r="F954" s="187" t="s">
        <v>783</v>
      </c>
      <c r="H954" s="188">
        <v>3</v>
      </c>
      <c r="I954" s="189"/>
      <c r="L954" s="185"/>
      <c r="M954" s="190"/>
      <c r="N954" s="191"/>
      <c r="O954" s="191"/>
      <c r="P954" s="191"/>
      <c r="Q954" s="191"/>
      <c r="R954" s="191"/>
      <c r="S954" s="191"/>
      <c r="T954" s="192"/>
      <c r="AT954" s="186" t="s">
        <v>133</v>
      </c>
      <c r="AU954" s="186" t="s">
        <v>81</v>
      </c>
      <c r="AV954" s="11" t="s">
        <v>81</v>
      </c>
      <c r="AW954" s="11" t="s">
        <v>35</v>
      </c>
      <c r="AX954" s="11" t="s">
        <v>71</v>
      </c>
      <c r="AY954" s="186" t="s">
        <v>120</v>
      </c>
    </row>
    <row r="955" spans="2:65" s="12" customFormat="1">
      <c r="B955" s="193"/>
      <c r="D955" s="180" t="s">
        <v>133</v>
      </c>
      <c r="E955" s="194" t="s">
        <v>5</v>
      </c>
      <c r="F955" s="195" t="s">
        <v>135</v>
      </c>
      <c r="H955" s="196">
        <v>3</v>
      </c>
      <c r="I955" s="197"/>
      <c r="L955" s="193"/>
      <c r="M955" s="198"/>
      <c r="N955" s="199"/>
      <c r="O955" s="199"/>
      <c r="P955" s="199"/>
      <c r="Q955" s="199"/>
      <c r="R955" s="199"/>
      <c r="S955" s="199"/>
      <c r="T955" s="200"/>
      <c r="AT955" s="194" t="s">
        <v>133</v>
      </c>
      <c r="AU955" s="194" t="s">
        <v>81</v>
      </c>
      <c r="AV955" s="12" t="s">
        <v>127</v>
      </c>
      <c r="AW955" s="12" t="s">
        <v>35</v>
      </c>
      <c r="AX955" s="12" t="s">
        <v>79</v>
      </c>
      <c r="AY955" s="194" t="s">
        <v>120</v>
      </c>
    </row>
    <row r="956" spans="2:65" s="1" customFormat="1" ht="16.5" customHeight="1">
      <c r="B956" s="167"/>
      <c r="C956" s="201" t="s">
        <v>1058</v>
      </c>
      <c r="D956" s="201" t="s">
        <v>332</v>
      </c>
      <c r="E956" s="202" t="s">
        <v>1059</v>
      </c>
      <c r="F956" s="203" t="s">
        <v>1060</v>
      </c>
      <c r="G956" s="204" t="s">
        <v>125</v>
      </c>
      <c r="H956" s="205">
        <v>3</v>
      </c>
      <c r="I956" s="206"/>
      <c r="J956" s="207">
        <f>ROUND(I956*H956,2)</f>
        <v>0</v>
      </c>
      <c r="K956" s="203" t="s">
        <v>126</v>
      </c>
      <c r="L956" s="208"/>
      <c r="M956" s="209" t="s">
        <v>5</v>
      </c>
      <c r="N956" s="210" t="s">
        <v>42</v>
      </c>
      <c r="O956" s="40"/>
      <c r="P956" s="177">
        <f>O956*H956</f>
        <v>0</v>
      </c>
      <c r="Q956" s="177">
        <v>1.8400000000000001E-3</v>
      </c>
      <c r="R956" s="177">
        <f>Q956*H956</f>
        <v>5.5200000000000006E-3</v>
      </c>
      <c r="S956" s="177">
        <v>0</v>
      </c>
      <c r="T956" s="178">
        <f>S956*H956</f>
        <v>0</v>
      </c>
      <c r="AR956" s="22" t="s">
        <v>169</v>
      </c>
      <c r="AT956" s="22" t="s">
        <v>332</v>
      </c>
      <c r="AU956" s="22" t="s">
        <v>81</v>
      </c>
      <c r="AY956" s="22" t="s">
        <v>120</v>
      </c>
      <c r="BE956" s="179">
        <f>IF(N956="základní",J956,0)</f>
        <v>0</v>
      </c>
      <c r="BF956" s="179">
        <f>IF(N956="snížená",J956,0)</f>
        <v>0</v>
      </c>
      <c r="BG956" s="179">
        <f>IF(N956="zákl. přenesená",J956,0)</f>
        <v>0</v>
      </c>
      <c r="BH956" s="179">
        <f>IF(N956="sníž. přenesená",J956,0)</f>
        <v>0</v>
      </c>
      <c r="BI956" s="179">
        <f>IF(N956="nulová",J956,0)</f>
        <v>0</v>
      </c>
      <c r="BJ956" s="22" t="s">
        <v>79</v>
      </c>
      <c r="BK956" s="179">
        <f>ROUND(I956*H956,2)</f>
        <v>0</v>
      </c>
      <c r="BL956" s="22" t="s">
        <v>127</v>
      </c>
      <c r="BM956" s="22" t="s">
        <v>1061</v>
      </c>
    </row>
    <row r="957" spans="2:65" s="1" customFormat="1">
      <c r="B957" s="39"/>
      <c r="D957" s="180" t="s">
        <v>129</v>
      </c>
      <c r="F957" s="181" t="s">
        <v>1062</v>
      </c>
      <c r="I957" s="182"/>
      <c r="L957" s="39"/>
      <c r="M957" s="183"/>
      <c r="N957" s="40"/>
      <c r="O957" s="40"/>
      <c r="P957" s="40"/>
      <c r="Q957" s="40"/>
      <c r="R957" s="40"/>
      <c r="S957" s="40"/>
      <c r="T957" s="68"/>
      <c r="AT957" s="22" t="s">
        <v>129</v>
      </c>
      <c r="AU957" s="22" t="s">
        <v>81</v>
      </c>
    </row>
    <row r="958" spans="2:65" s="11" customFormat="1">
      <c r="B958" s="185"/>
      <c r="D958" s="180" t="s">
        <v>133</v>
      </c>
      <c r="E958" s="186" t="s">
        <v>5</v>
      </c>
      <c r="F958" s="187" t="s">
        <v>783</v>
      </c>
      <c r="H958" s="188">
        <v>3</v>
      </c>
      <c r="I958" s="189"/>
      <c r="L958" s="185"/>
      <c r="M958" s="190"/>
      <c r="N958" s="191"/>
      <c r="O958" s="191"/>
      <c r="P958" s="191"/>
      <c r="Q958" s="191"/>
      <c r="R958" s="191"/>
      <c r="S958" s="191"/>
      <c r="T958" s="192"/>
      <c r="AT958" s="186" t="s">
        <v>133</v>
      </c>
      <c r="AU958" s="186" t="s">
        <v>81</v>
      </c>
      <c r="AV958" s="11" t="s">
        <v>81</v>
      </c>
      <c r="AW958" s="11" t="s">
        <v>35</v>
      </c>
      <c r="AX958" s="11" t="s">
        <v>71</v>
      </c>
      <c r="AY958" s="186" t="s">
        <v>120</v>
      </c>
    </row>
    <row r="959" spans="2:65" s="12" customFormat="1">
      <c r="B959" s="193"/>
      <c r="D959" s="180" t="s">
        <v>133</v>
      </c>
      <c r="E959" s="194" t="s">
        <v>5</v>
      </c>
      <c r="F959" s="195" t="s">
        <v>135</v>
      </c>
      <c r="H959" s="196">
        <v>3</v>
      </c>
      <c r="I959" s="197"/>
      <c r="L959" s="193"/>
      <c r="M959" s="198"/>
      <c r="N959" s="199"/>
      <c r="O959" s="199"/>
      <c r="P959" s="199"/>
      <c r="Q959" s="199"/>
      <c r="R959" s="199"/>
      <c r="S959" s="199"/>
      <c r="T959" s="200"/>
      <c r="AT959" s="194" t="s">
        <v>133</v>
      </c>
      <c r="AU959" s="194" t="s">
        <v>81</v>
      </c>
      <c r="AV959" s="12" t="s">
        <v>127</v>
      </c>
      <c r="AW959" s="12" t="s">
        <v>35</v>
      </c>
      <c r="AX959" s="12" t="s">
        <v>79</v>
      </c>
      <c r="AY959" s="194" t="s">
        <v>120</v>
      </c>
    </row>
    <row r="960" spans="2:65" s="1" customFormat="1" ht="16.5" customHeight="1">
      <c r="B960" s="167"/>
      <c r="C960" s="168" t="s">
        <v>1063</v>
      </c>
      <c r="D960" s="168" t="s">
        <v>122</v>
      </c>
      <c r="E960" s="169" t="s">
        <v>1064</v>
      </c>
      <c r="F960" s="170" t="s">
        <v>1065</v>
      </c>
      <c r="G960" s="171" t="s">
        <v>125</v>
      </c>
      <c r="H960" s="172">
        <v>1</v>
      </c>
      <c r="I960" s="173"/>
      <c r="J960" s="174">
        <f>ROUND(I960*H960,2)</f>
        <v>0</v>
      </c>
      <c r="K960" s="170" t="s">
        <v>126</v>
      </c>
      <c r="L960" s="39"/>
      <c r="M960" s="175" t="s">
        <v>5</v>
      </c>
      <c r="N960" s="176" t="s">
        <v>42</v>
      </c>
      <c r="O960" s="40"/>
      <c r="P960" s="177">
        <f>O960*H960</f>
        <v>0</v>
      </c>
      <c r="Q960" s="177">
        <v>0.12758</v>
      </c>
      <c r="R960" s="177">
        <f>Q960*H960</f>
        <v>0.12758</v>
      </c>
      <c r="S960" s="177">
        <v>0</v>
      </c>
      <c r="T960" s="178">
        <f>S960*H960</f>
        <v>0</v>
      </c>
      <c r="AR960" s="22" t="s">
        <v>127</v>
      </c>
      <c r="AT960" s="22" t="s">
        <v>122</v>
      </c>
      <c r="AU960" s="22" t="s">
        <v>81</v>
      </c>
      <c r="AY960" s="22" t="s">
        <v>120</v>
      </c>
      <c r="BE960" s="179">
        <f>IF(N960="základní",J960,0)</f>
        <v>0</v>
      </c>
      <c r="BF960" s="179">
        <f>IF(N960="snížená",J960,0)</f>
        <v>0</v>
      </c>
      <c r="BG960" s="179">
        <f>IF(N960="zákl. přenesená",J960,0)</f>
        <v>0</v>
      </c>
      <c r="BH960" s="179">
        <f>IF(N960="sníž. přenesená",J960,0)</f>
        <v>0</v>
      </c>
      <c r="BI960" s="179">
        <f>IF(N960="nulová",J960,0)</f>
        <v>0</v>
      </c>
      <c r="BJ960" s="22" t="s">
        <v>79</v>
      </c>
      <c r="BK960" s="179">
        <f>ROUND(I960*H960,2)</f>
        <v>0</v>
      </c>
      <c r="BL960" s="22" t="s">
        <v>127</v>
      </c>
      <c r="BM960" s="22" t="s">
        <v>1066</v>
      </c>
    </row>
    <row r="961" spans="2:65" s="1" customFormat="1">
      <c r="B961" s="39"/>
      <c r="D961" s="180" t="s">
        <v>129</v>
      </c>
      <c r="F961" s="181" t="s">
        <v>1067</v>
      </c>
      <c r="I961" s="182"/>
      <c r="L961" s="39"/>
      <c r="M961" s="183"/>
      <c r="N961" s="40"/>
      <c r="O961" s="40"/>
      <c r="P961" s="40"/>
      <c r="Q961" s="40"/>
      <c r="R961" s="40"/>
      <c r="S961" s="40"/>
      <c r="T961" s="68"/>
      <c r="AT961" s="22" t="s">
        <v>129</v>
      </c>
      <c r="AU961" s="22" t="s">
        <v>81</v>
      </c>
    </row>
    <row r="962" spans="2:65" s="1" customFormat="1" ht="148.5">
      <c r="B962" s="39"/>
      <c r="D962" s="180" t="s">
        <v>131</v>
      </c>
      <c r="F962" s="184" t="s">
        <v>1068</v>
      </c>
      <c r="I962" s="182"/>
      <c r="L962" s="39"/>
      <c r="M962" s="183"/>
      <c r="N962" s="40"/>
      <c r="O962" s="40"/>
      <c r="P962" s="40"/>
      <c r="Q962" s="40"/>
      <c r="R962" s="40"/>
      <c r="S962" s="40"/>
      <c r="T962" s="68"/>
      <c r="AT962" s="22" t="s">
        <v>131</v>
      </c>
      <c r="AU962" s="22" t="s">
        <v>81</v>
      </c>
    </row>
    <row r="963" spans="2:65" s="11" customFormat="1">
      <c r="B963" s="185"/>
      <c r="D963" s="180" t="s">
        <v>133</v>
      </c>
      <c r="E963" s="186" t="s">
        <v>5</v>
      </c>
      <c r="F963" s="187" t="s">
        <v>79</v>
      </c>
      <c r="H963" s="188">
        <v>1</v>
      </c>
      <c r="I963" s="189"/>
      <c r="L963" s="185"/>
      <c r="M963" s="190"/>
      <c r="N963" s="191"/>
      <c r="O963" s="191"/>
      <c r="P963" s="191"/>
      <c r="Q963" s="191"/>
      <c r="R963" s="191"/>
      <c r="S963" s="191"/>
      <c r="T963" s="192"/>
      <c r="AT963" s="186" t="s">
        <v>133</v>
      </c>
      <c r="AU963" s="186" t="s">
        <v>81</v>
      </c>
      <c r="AV963" s="11" t="s">
        <v>81</v>
      </c>
      <c r="AW963" s="11" t="s">
        <v>35</v>
      </c>
      <c r="AX963" s="11" t="s">
        <v>71</v>
      </c>
      <c r="AY963" s="186" t="s">
        <v>120</v>
      </c>
    </row>
    <row r="964" spans="2:65" s="12" customFormat="1">
      <c r="B964" s="193"/>
      <c r="D964" s="180" t="s">
        <v>133</v>
      </c>
      <c r="E964" s="194" t="s">
        <v>5</v>
      </c>
      <c r="F964" s="195" t="s">
        <v>135</v>
      </c>
      <c r="H964" s="196">
        <v>1</v>
      </c>
      <c r="I964" s="197"/>
      <c r="L964" s="193"/>
      <c r="M964" s="198"/>
      <c r="N964" s="199"/>
      <c r="O964" s="199"/>
      <c r="P964" s="199"/>
      <c r="Q964" s="199"/>
      <c r="R964" s="199"/>
      <c r="S964" s="199"/>
      <c r="T964" s="200"/>
      <c r="AT964" s="194" t="s">
        <v>133</v>
      </c>
      <c r="AU964" s="194" t="s">
        <v>81</v>
      </c>
      <c r="AV964" s="12" t="s">
        <v>127</v>
      </c>
      <c r="AW964" s="12" t="s">
        <v>35</v>
      </c>
      <c r="AX964" s="12" t="s">
        <v>79</v>
      </c>
      <c r="AY964" s="194" t="s">
        <v>120</v>
      </c>
    </row>
    <row r="965" spans="2:65" s="1" customFormat="1" ht="25.5" customHeight="1">
      <c r="B965" s="167"/>
      <c r="C965" s="201" t="s">
        <v>1069</v>
      </c>
      <c r="D965" s="201" t="s">
        <v>332</v>
      </c>
      <c r="E965" s="202" t="s">
        <v>1070</v>
      </c>
      <c r="F965" s="203" t="s">
        <v>1071</v>
      </c>
      <c r="G965" s="204" t="s">
        <v>125</v>
      </c>
      <c r="H965" s="205">
        <v>1</v>
      </c>
      <c r="I965" s="206"/>
      <c r="J965" s="207">
        <f>ROUND(I965*H965,2)</f>
        <v>0</v>
      </c>
      <c r="K965" s="203" t="s">
        <v>5</v>
      </c>
      <c r="L965" s="208"/>
      <c r="M965" s="209" t="s">
        <v>5</v>
      </c>
      <c r="N965" s="210" t="s">
        <v>42</v>
      </c>
      <c r="O965" s="40"/>
      <c r="P965" s="177">
        <f>O965*H965</f>
        <v>0</v>
      </c>
      <c r="Q965" s="177">
        <v>8.5999999999999993E-2</v>
      </c>
      <c r="R965" s="177">
        <f>Q965*H965</f>
        <v>8.5999999999999993E-2</v>
      </c>
      <c r="S965" s="177">
        <v>0</v>
      </c>
      <c r="T965" s="178">
        <f>S965*H965</f>
        <v>0</v>
      </c>
      <c r="AR965" s="22" t="s">
        <v>169</v>
      </c>
      <c r="AT965" s="22" t="s">
        <v>332</v>
      </c>
      <c r="AU965" s="22" t="s">
        <v>81</v>
      </c>
      <c r="AY965" s="22" t="s">
        <v>120</v>
      </c>
      <c r="BE965" s="179">
        <f>IF(N965="základní",J965,0)</f>
        <v>0</v>
      </c>
      <c r="BF965" s="179">
        <f>IF(N965="snížená",J965,0)</f>
        <v>0</v>
      </c>
      <c r="BG965" s="179">
        <f>IF(N965="zákl. přenesená",J965,0)</f>
        <v>0</v>
      </c>
      <c r="BH965" s="179">
        <f>IF(N965="sníž. přenesená",J965,0)</f>
        <v>0</v>
      </c>
      <c r="BI965" s="179">
        <f>IF(N965="nulová",J965,0)</f>
        <v>0</v>
      </c>
      <c r="BJ965" s="22" t="s">
        <v>79</v>
      </c>
      <c r="BK965" s="179">
        <f>ROUND(I965*H965,2)</f>
        <v>0</v>
      </c>
      <c r="BL965" s="22" t="s">
        <v>127</v>
      </c>
      <c r="BM965" s="22" t="s">
        <v>1072</v>
      </c>
    </row>
    <row r="966" spans="2:65" s="1" customFormat="1" ht="27">
      <c r="B966" s="39"/>
      <c r="D966" s="180" t="s">
        <v>129</v>
      </c>
      <c r="F966" s="181" t="s">
        <v>1073</v>
      </c>
      <c r="I966" s="182"/>
      <c r="L966" s="39"/>
      <c r="M966" s="183"/>
      <c r="N966" s="40"/>
      <c r="O966" s="40"/>
      <c r="P966" s="40"/>
      <c r="Q966" s="40"/>
      <c r="R966" s="40"/>
      <c r="S966" s="40"/>
      <c r="T966" s="68"/>
      <c r="AT966" s="22" t="s">
        <v>129</v>
      </c>
      <c r="AU966" s="22" t="s">
        <v>81</v>
      </c>
    </row>
    <row r="967" spans="2:65" s="11" customFormat="1">
      <c r="B967" s="185"/>
      <c r="D967" s="180" t="s">
        <v>133</v>
      </c>
      <c r="E967" s="186" t="s">
        <v>5</v>
      </c>
      <c r="F967" s="187" t="s">
        <v>79</v>
      </c>
      <c r="H967" s="188">
        <v>1</v>
      </c>
      <c r="I967" s="189"/>
      <c r="L967" s="185"/>
      <c r="M967" s="190"/>
      <c r="N967" s="191"/>
      <c r="O967" s="191"/>
      <c r="P967" s="191"/>
      <c r="Q967" s="191"/>
      <c r="R967" s="191"/>
      <c r="S967" s="191"/>
      <c r="T967" s="192"/>
      <c r="AT967" s="186" t="s">
        <v>133</v>
      </c>
      <c r="AU967" s="186" t="s">
        <v>81</v>
      </c>
      <c r="AV967" s="11" t="s">
        <v>81</v>
      </c>
      <c r="AW967" s="11" t="s">
        <v>35</v>
      </c>
      <c r="AX967" s="11" t="s">
        <v>71</v>
      </c>
      <c r="AY967" s="186" t="s">
        <v>120</v>
      </c>
    </row>
    <row r="968" spans="2:65" s="12" customFormat="1">
      <c r="B968" s="193"/>
      <c r="D968" s="180" t="s">
        <v>133</v>
      </c>
      <c r="E968" s="194" t="s">
        <v>5</v>
      </c>
      <c r="F968" s="195" t="s">
        <v>135</v>
      </c>
      <c r="H968" s="196">
        <v>1</v>
      </c>
      <c r="I968" s="197"/>
      <c r="L968" s="193"/>
      <c r="M968" s="198"/>
      <c r="N968" s="199"/>
      <c r="O968" s="199"/>
      <c r="P968" s="199"/>
      <c r="Q968" s="199"/>
      <c r="R968" s="199"/>
      <c r="S968" s="199"/>
      <c r="T968" s="200"/>
      <c r="AT968" s="194" t="s">
        <v>133</v>
      </c>
      <c r="AU968" s="194" t="s">
        <v>81</v>
      </c>
      <c r="AV968" s="12" t="s">
        <v>127</v>
      </c>
      <c r="AW968" s="12" t="s">
        <v>35</v>
      </c>
      <c r="AX968" s="12" t="s">
        <v>79</v>
      </c>
      <c r="AY968" s="194" t="s">
        <v>120</v>
      </c>
    </row>
    <row r="969" spans="2:65" s="1" customFormat="1" ht="16.5" customHeight="1">
      <c r="B969" s="167"/>
      <c r="C969" s="168" t="s">
        <v>1074</v>
      </c>
      <c r="D969" s="168" t="s">
        <v>122</v>
      </c>
      <c r="E969" s="169" t="s">
        <v>1075</v>
      </c>
      <c r="F969" s="170" t="s">
        <v>1076</v>
      </c>
      <c r="G969" s="171" t="s">
        <v>210</v>
      </c>
      <c r="H969" s="172">
        <v>80.5</v>
      </c>
      <c r="I969" s="173"/>
      <c r="J969" s="174">
        <f>ROUND(I969*H969,2)</f>
        <v>0</v>
      </c>
      <c r="K969" s="170" t="s">
        <v>126</v>
      </c>
      <c r="L969" s="39"/>
      <c r="M969" s="175" t="s">
        <v>5</v>
      </c>
      <c r="N969" s="176" t="s">
        <v>42</v>
      </c>
      <c r="O969" s="40"/>
      <c r="P969" s="177">
        <f>O969*H969</f>
        <v>0</v>
      </c>
      <c r="Q969" s="177">
        <v>0</v>
      </c>
      <c r="R969" s="177">
        <f>Q969*H969</f>
        <v>0</v>
      </c>
      <c r="S969" s="177">
        <v>0</v>
      </c>
      <c r="T969" s="178">
        <f>S969*H969</f>
        <v>0</v>
      </c>
      <c r="AR969" s="22" t="s">
        <v>127</v>
      </c>
      <c r="AT969" s="22" t="s">
        <v>122</v>
      </c>
      <c r="AU969" s="22" t="s">
        <v>81</v>
      </c>
      <c r="AY969" s="22" t="s">
        <v>120</v>
      </c>
      <c r="BE969" s="179">
        <f>IF(N969="základní",J969,0)</f>
        <v>0</v>
      </c>
      <c r="BF969" s="179">
        <f>IF(N969="snížená",J969,0)</f>
        <v>0</v>
      </c>
      <c r="BG969" s="179">
        <f>IF(N969="zákl. přenesená",J969,0)</f>
        <v>0</v>
      </c>
      <c r="BH969" s="179">
        <f>IF(N969="sníž. přenesená",J969,0)</f>
        <v>0</v>
      </c>
      <c r="BI969" s="179">
        <f>IF(N969="nulová",J969,0)</f>
        <v>0</v>
      </c>
      <c r="BJ969" s="22" t="s">
        <v>79</v>
      </c>
      <c r="BK969" s="179">
        <f>ROUND(I969*H969,2)</f>
        <v>0</v>
      </c>
      <c r="BL969" s="22" t="s">
        <v>127</v>
      </c>
      <c r="BM969" s="22" t="s">
        <v>1077</v>
      </c>
    </row>
    <row r="970" spans="2:65" s="1" customFormat="1">
      <c r="B970" s="39"/>
      <c r="D970" s="180" t="s">
        <v>129</v>
      </c>
      <c r="F970" s="181" t="s">
        <v>1078</v>
      </c>
      <c r="I970" s="182"/>
      <c r="L970" s="39"/>
      <c r="M970" s="183"/>
      <c r="N970" s="40"/>
      <c r="O970" s="40"/>
      <c r="P970" s="40"/>
      <c r="Q970" s="40"/>
      <c r="R970" s="40"/>
      <c r="S970" s="40"/>
      <c r="T970" s="68"/>
      <c r="AT970" s="22" t="s">
        <v>129</v>
      </c>
      <c r="AU970" s="22" t="s">
        <v>81</v>
      </c>
    </row>
    <row r="971" spans="2:65" s="11" customFormat="1">
      <c r="B971" s="185"/>
      <c r="D971" s="180" t="s">
        <v>133</v>
      </c>
      <c r="E971" s="186" t="s">
        <v>5</v>
      </c>
      <c r="F971" s="187" t="s">
        <v>1079</v>
      </c>
      <c r="H971" s="188">
        <v>80.5</v>
      </c>
      <c r="I971" s="189"/>
      <c r="L971" s="185"/>
      <c r="M971" s="190"/>
      <c r="N971" s="191"/>
      <c r="O971" s="191"/>
      <c r="P971" s="191"/>
      <c r="Q971" s="191"/>
      <c r="R971" s="191"/>
      <c r="S971" s="191"/>
      <c r="T971" s="192"/>
      <c r="AT971" s="186" t="s">
        <v>133</v>
      </c>
      <c r="AU971" s="186" t="s">
        <v>81</v>
      </c>
      <c r="AV971" s="11" t="s">
        <v>81</v>
      </c>
      <c r="AW971" s="11" t="s">
        <v>35</v>
      </c>
      <c r="AX971" s="11" t="s">
        <v>71</v>
      </c>
      <c r="AY971" s="186" t="s">
        <v>120</v>
      </c>
    </row>
    <row r="972" spans="2:65" s="12" customFormat="1">
      <c r="B972" s="193"/>
      <c r="D972" s="180" t="s">
        <v>133</v>
      </c>
      <c r="E972" s="194" t="s">
        <v>5</v>
      </c>
      <c r="F972" s="195" t="s">
        <v>135</v>
      </c>
      <c r="H972" s="196">
        <v>80.5</v>
      </c>
      <c r="I972" s="197"/>
      <c r="L972" s="193"/>
      <c r="M972" s="198"/>
      <c r="N972" s="199"/>
      <c r="O972" s="199"/>
      <c r="P972" s="199"/>
      <c r="Q972" s="199"/>
      <c r="R972" s="199"/>
      <c r="S972" s="199"/>
      <c r="T972" s="200"/>
      <c r="AT972" s="194" t="s">
        <v>133</v>
      </c>
      <c r="AU972" s="194" t="s">
        <v>81</v>
      </c>
      <c r="AV972" s="12" t="s">
        <v>127</v>
      </c>
      <c r="AW972" s="12" t="s">
        <v>35</v>
      </c>
      <c r="AX972" s="12" t="s">
        <v>79</v>
      </c>
      <c r="AY972" s="194" t="s">
        <v>120</v>
      </c>
    </row>
    <row r="973" spans="2:65" s="1" customFormat="1" ht="16.5" customHeight="1">
      <c r="B973" s="167"/>
      <c r="C973" s="168" t="s">
        <v>1080</v>
      </c>
      <c r="D973" s="168" t="s">
        <v>122</v>
      </c>
      <c r="E973" s="169" t="s">
        <v>1081</v>
      </c>
      <c r="F973" s="170" t="s">
        <v>1082</v>
      </c>
      <c r="G973" s="171" t="s">
        <v>210</v>
      </c>
      <c r="H973" s="172">
        <v>199.5</v>
      </c>
      <c r="I973" s="173"/>
      <c r="J973" s="174">
        <f>ROUND(I973*H973,2)</f>
        <v>0</v>
      </c>
      <c r="K973" s="170" t="s">
        <v>126</v>
      </c>
      <c r="L973" s="39"/>
      <c r="M973" s="175" t="s">
        <v>5</v>
      </c>
      <c r="N973" s="176" t="s">
        <v>42</v>
      </c>
      <c r="O973" s="40"/>
      <c r="P973" s="177">
        <f>O973*H973</f>
        <v>0</v>
      </c>
      <c r="Q973" s="177">
        <v>0</v>
      </c>
      <c r="R973" s="177">
        <f>Q973*H973</f>
        <v>0</v>
      </c>
      <c r="S973" s="177">
        <v>0</v>
      </c>
      <c r="T973" s="178">
        <f>S973*H973</f>
        <v>0</v>
      </c>
      <c r="AR973" s="22" t="s">
        <v>127</v>
      </c>
      <c r="AT973" s="22" t="s">
        <v>122</v>
      </c>
      <c r="AU973" s="22" t="s">
        <v>81</v>
      </c>
      <c r="AY973" s="22" t="s">
        <v>120</v>
      </c>
      <c r="BE973" s="179">
        <f>IF(N973="základní",J973,0)</f>
        <v>0</v>
      </c>
      <c r="BF973" s="179">
        <f>IF(N973="snížená",J973,0)</f>
        <v>0</v>
      </c>
      <c r="BG973" s="179">
        <f>IF(N973="zákl. přenesená",J973,0)</f>
        <v>0</v>
      </c>
      <c r="BH973" s="179">
        <f>IF(N973="sníž. přenesená",J973,0)</f>
        <v>0</v>
      </c>
      <c r="BI973" s="179">
        <f>IF(N973="nulová",J973,0)</f>
        <v>0</v>
      </c>
      <c r="BJ973" s="22" t="s">
        <v>79</v>
      </c>
      <c r="BK973" s="179">
        <f>ROUND(I973*H973,2)</f>
        <v>0</v>
      </c>
      <c r="BL973" s="22" t="s">
        <v>127</v>
      </c>
      <c r="BM973" s="22" t="s">
        <v>1083</v>
      </c>
    </row>
    <row r="974" spans="2:65" s="1" customFormat="1">
      <c r="B974" s="39"/>
      <c r="D974" s="180" t="s">
        <v>129</v>
      </c>
      <c r="F974" s="181" t="s">
        <v>1084</v>
      </c>
      <c r="I974" s="182"/>
      <c r="L974" s="39"/>
      <c r="M974" s="183"/>
      <c r="N974" s="40"/>
      <c r="O974" s="40"/>
      <c r="P974" s="40"/>
      <c r="Q974" s="40"/>
      <c r="R974" s="40"/>
      <c r="S974" s="40"/>
      <c r="T974" s="68"/>
      <c r="AT974" s="22" t="s">
        <v>129</v>
      </c>
      <c r="AU974" s="22" t="s">
        <v>81</v>
      </c>
    </row>
    <row r="975" spans="2:65" s="11" customFormat="1">
      <c r="B975" s="185"/>
      <c r="D975" s="180" t="s">
        <v>133</v>
      </c>
      <c r="E975" s="186" t="s">
        <v>5</v>
      </c>
      <c r="F975" s="187" t="s">
        <v>1085</v>
      </c>
      <c r="H975" s="188">
        <v>199.5</v>
      </c>
      <c r="I975" s="189"/>
      <c r="L975" s="185"/>
      <c r="M975" s="190"/>
      <c r="N975" s="191"/>
      <c r="O975" s="191"/>
      <c r="P975" s="191"/>
      <c r="Q975" s="191"/>
      <c r="R975" s="191"/>
      <c r="S975" s="191"/>
      <c r="T975" s="192"/>
      <c r="AT975" s="186" t="s">
        <v>133</v>
      </c>
      <c r="AU975" s="186" t="s">
        <v>81</v>
      </c>
      <c r="AV975" s="11" t="s">
        <v>81</v>
      </c>
      <c r="AW975" s="11" t="s">
        <v>35</v>
      </c>
      <c r="AX975" s="11" t="s">
        <v>71</v>
      </c>
      <c r="AY975" s="186" t="s">
        <v>120</v>
      </c>
    </row>
    <row r="976" spans="2:65" s="12" customFormat="1">
      <c r="B976" s="193"/>
      <c r="D976" s="180" t="s">
        <v>133</v>
      </c>
      <c r="E976" s="194" t="s">
        <v>5</v>
      </c>
      <c r="F976" s="195" t="s">
        <v>135</v>
      </c>
      <c r="H976" s="196">
        <v>199.5</v>
      </c>
      <c r="I976" s="197"/>
      <c r="L976" s="193"/>
      <c r="M976" s="198"/>
      <c r="N976" s="199"/>
      <c r="O976" s="199"/>
      <c r="P976" s="199"/>
      <c r="Q976" s="199"/>
      <c r="R976" s="199"/>
      <c r="S976" s="199"/>
      <c r="T976" s="200"/>
      <c r="AT976" s="194" t="s">
        <v>133</v>
      </c>
      <c r="AU976" s="194" t="s">
        <v>81</v>
      </c>
      <c r="AV976" s="12" t="s">
        <v>127</v>
      </c>
      <c r="AW976" s="12" t="s">
        <v>35</v>
      </c>
      <c r="AX976" s="12" t="s">
        <v>79</v>
      </c>
      <c r="AY976" s="194" t="s">
        <v>120</v>
      </c>
    </row>
    <row r="977" spans="2:65" s="1" customFormat="1" ht="16.5" customHeight="1">
      <c r="B977" s="167"/>
      <c r="C977" s="168" t="s">
        <v>1086</v>
      </c>
      <c r="D977" s="168" t="s">
        <v>122</v>
      </c>
      <c r="E977" s="169" t="s">
        <v>1087</v>
      </c>
      <c r="F977" s="170" t="s">
        <v>1088</v>
      </c>
      <c r="G977" s="171" t="s">
        <v>125</v>
      </c>
      <c r="H977" s="172">
        <v>2</v>
      </c>
      <c r="I977" s="173"/>
      <c r="J977" s="174">
        <f>ROUND(I977*H977,2)</f>
        <v>0</v>
      </c>
      <c r="K977" s="170" t="s">
        <v>126</v>
      </c>
      <c r="L977" s="39"/>
      <c r="M977" s="175" t="s">
        <v>5</v>
      </c>
      <c r="N977" s="176" t="s">
        <v>42</v>
      </c>
      <c r="O977" s="40"/>
      <c r="P977" s="177">
        <f>O977*H977</f>
        <v>0</v>
      </c>
      <c r="Q977" s="177">
        <v>0.46009</v>
      </c>
      <c r="R977" s="177">
        <f>Q977*H977</f>
        <v>0.92018</v>
      </c>
      <c r="S977" s="177">
        <v>0</v>
      </c>
      <c r="T977" s="178">
        <f>S977*H977</f>
        <v>0</v>
      </c>
      <c r="AR977" s="22" t="s">
        <v>127</v>
      </c>
      <c r="AT977" s="22" t="s">
        <v>122</v>
      </c>
      <c r="AU977" s="22" t="s">
        <v>81</v>
      </c>
      <c r="AY977" s="22" t="s">
        <v>120</v>
      </c>
      <c r="BE977" s="179">
        <f>IF(N977="základní",J977,0)</f>
        <v>0</v>
      </c>
      <c r="BF977" s="179">
        <f>IF(N977="snížená",J977,0)</f>
        <v>0</v>
      </c>
      <c r="BG977" s="179">
        <f>IF(N977="zákl. přenesená",J977,0)</f>
        <v>0</v>
      </c>
      <c r="BH977" s="179">
        <f>IF(N977="sníž. přenesená",J977,0)</f>
        <v>0</v>
      </c>
      <c r="BI977" s="179">
        <f>IF(N977="nulová",J977,0)</f>
        <v>0</v>
      </c>
      <c r="BJ977" s="22" t="s">
        <v>79</v>
      </c>
      <c r="BK977" s="179">
        <f>ROUND(I977*H977,2)</f>
        <v>0</v>
      </c>
      <c r="BL977" s="22" t="s">
        <v>127</v>
      </c>
      <c r="BM977" s="22" t="s">
        <v>1089</v>
      </c>
    </row>
    <row r="978" spans="2:65" s="1" customFormat="1">
      <c r="B978" s="39"/>
      <c r="D978" s="180" t="s">
        <v>129</v>
      </c>
      <c r="F978" s="181" t="s">
        <v>1090</v>
      </c>
      <c r="I978" s="182"/>
      <c r="L978" s="39"/>
      <c r="M978" s="183"/>
      <c r="N978" s="40"/>
      <c r="O978" s="40"/>
      <c r="P978" s="40"/>
      <c r="Q978" s="40"/>
      <c r="R978" s="40"/>
      <c r="S978" s="40"/>
      <c r="T978" s="68"/>
      <c r="AT978" s="22" t="s">
        <v>129</v>
      </c>
      <c r="AU978" s="22" t="s">
        <v>81</v>
      </c>
    </row>
    <row r="979" spans="2:65" s="11" customFormat="1">
      <c r="B979" s="185"/>
      <c r="D979" s="180" t="s">
        <v>133</v>
      </c>
      <c r="E979" s="186" t="s">
        <v>5</v>
      </c>
      <c r="F979" s="187" t="s">
        <v>336</v>
      </c>
      <c r="H979" s="188">
        <v>2</v>
      </c>
      <c r="I979" s="189"/>
      <c r="L979" s="185"/>
      <c r="M979" s="190"/>
      <c r="N979" s="191"/>
      <c r="O979" s="191"/>
      <c r="P979" s="191"/>
      <c r="Q979" s="191"/>
      <c r="R979" s="191"/>
      <c r="S979" s="191"/>
      <c r="T979" s="192"/>
      <c r="AT979" s="186" t="s">
        <v>133</v>
      </c>
      <c r="AU979" s="186" t="s">
        <v>81</v>
      </c>
      <c r="AV979" s="11" t="s">
        <v>81</v>
      </c>
      <c r="AW979" s="11" t="s">
        <v>35</v>
      </c>
      <c r="AX979" s="11" t="s">
        <v>71</v>
      </c>
      <c r="AY979" s="186" t="s">
        <v>120</v>
      </c>
    </row>
    <row r="980" spans="2:65" s="12" customFormat="1">
      <c r="B980" s="193"/>
      <c r="D980" s="180" t="s">
        <v>133</v>
      </c>
      <c r="E980" s="194" t="s">
        <v>5</v>
      </c>
      <c r="F980" s="195" t="s">
        <v>135</v>
      </c>
      <c r="H980" s="196">
        <v>2</v>
      </c>
      <c r="I980" s="197"/>
      <c r="L980" s="193"/>
      <c r="M980" s="198"/>
      <c r="N980" s="199"/>
      <c r="O980" s="199"/>
      <c r="P980" s="199"/>
      <c r="Q980" s="199"/>
      <c r="R980" s="199"/>
      <c r="S980" s="199"/>
      <c r="T980" s="200"/>
      <c r="AT980" s="194" t="s">
        <v>133</v>
      </c>
      <c r="AU980" s="194" t="s">
        <v>81</v>
      </c>
      <c r="AV980" s="12" t="s">
        <v>127</v>
      </c>
      <c r="AW980" s="12" t="s">
        <v>35</v>
      </c>
      <c r="AX980" s="12" t="s">
        <v>79</v>
      </c>
      <c r="AY980" s="194" t="s">
        <v>120</v>
      </c>
    </row>
    <row r="981" spans="2:65" s="1" customFormat="1" ht="16.5" customHeight="1">
      <c r="B981" s="167"/>
      <c r="C981" s="168" t="s">
        <v>1091</v>
      </c>
      <c r="D981" s="168" t="s">
        <v>122</v>
      </c>
      <c r="E981" s="169" t="s">
        <v>1092</v>
      </c>
      <c r="F981" s="170" t="s">
        <v>1093</v>
      </c>
      <c r="G981" s="171" t="s">
        <v>210</v>
      </c>
      <c r="H981" s="172">
        <v>209</v>
      </c>
      <c r="I981" s="173"/>
      <c r="J981" s="174">
        <f>ROUND(I981*H981,2)</f>
        <v>0</v>
      </c>
      <c r="K981" s="170" t="s">
        <v>126</v>
      </c>
      <c r="L981" s="39"/>
      <c r="M981" s="175" t="s">
        <v>5</v>
      </c>
      <c r="N981" s="176" t="s">
        <v>42</v>
      </c>
      <c r="O981" s="40"/>
      <c r="P981" s="177">
        <f>O981*H981</f>
        <v>0</v>
      </c>
      <c r="Q981" s="177">
        <v>0</v>
      </c>
      <c r="R981" s="177">
        <f>Q981*H981</f>
        <v>0</v>
      </c>
      <c r="S981" s="177">
        <v>0</v>
      </c>
      <c r="T981" s="178">
        <f>S981*H981</f>
        <v>0</v>
      </c>
      <c r="AR981" s="22" t="s">
        <v>127</v>
      </c>
      <c r="AT981" s="22" t="s">
        <v>122</v>
      </c>
      <c r="AU981" s="22" t="s">
        <v>81</v>
      </c>
      <c r="AY981" s="22" t="s">
        <v>120</v>
      </c>
      <c r="BE981" s="179">
        <f>IF(N981="základní",J981,0)</f>
        <v>0</v>
      </c>
      <c r="BF981" s="179">
        <f>IF(N981="snížená",J981,0)</f>
        <v>0</v>
      </c>
      <c r="BG981" s="179">
        <f>IF(N981="zákl. přenesená",J981,0)</f>
        <v>0</v>
      </c>
      <c r="BH981" s="179">
        <f>IF(N981="sníž. přenesená",J981,0)</f>
        <v>0</v>
      </c>
      <c r="BI981" s="179">
        <f>IF(N981="nulová",J981,0)</f>
        <v>0</v>
      </c>
      <c r="BJ981" s="22" t="s">
        <v>79</v>
      </c>
      <c r="BK981" s="179">
        <f>ROUND(I981*H981,2)</f>
        <v>0</v>
      </c>
      <c r="BL981" s="22" t="s">
        <v>127</v>
      </c>
      <c r="BM981" s="22" t="s">
        <v>1094</v>
      </c>
    </row>
    <row r="982" spans="2:65" s="1" customFormat="1">
      <c r="B982" s="39"/>
      <c r="D982" s="180" t="s">
        <v>129</v>
      </c>
      <c r="F982" s="181" t="s">
        <v>1095</v>
      </c>
      <c r="I982" s="182"/>
      <c r="L982" s="39"/>
      <c r="M982" s="183"/>
      <c r="N982" s="40"/>
      <c r="O982" s="40"/>
      <c r="P982" s="40"/>
      <c r="Q982" s="40"/>
      <c r="R982" s="40"/>
      <c r="S982" s="40"/>
      <c r="T982" s="68"/>
      <c r="AT982" s="22" t="s">
        <v>129</v>
      </c>
      <c r="AU982" s="22" t="s">
        <v>81</v>
      </c>
    </row>
    <row r="983" spans="2:65" s="11" customFormat="1">
      <c r="B983" s="185"/>
      <c r="D983" s="180" t="s">
        <v>133</v>
      </c>
      <c r="E983" s="186" t="s">
        <v>5</v>
      </c>
      <c r="F983" s="187" t="s">
        <v>1096</v>
      </c>
      <c r="H983" s="188">
        <v>209</v>
      </c>
      <c r="I983" s="189"/>
      <c r="L983" s="185"/>
      <c r="M983" s="190"/>
      <c r="N983" s="191"/>
      <c r="O983" s="191"/>
      <c r="P983" s="191"/>
      <c r="Q983" s="191"/>
      <c r="R983" s="191"/>
      <c r="S983" s="191"/>
      <c r="T983" s="192"/>
      <c r="AT983" s="186" t="s">
        <v>133</v>
      </c>
      <c r="AU983" s="186" t="s">
        <v>81</v>
      </c>
      <c r="AV983" s="11" t="s">
        <v>81</v>
      </c>
      <c r="AW983" s="11" t="s">
        <v>35</v>
      </c>
      <c r="AX983" s="11" t="s">
        <v>71</v>
      </c>
      <c r="AY983" s="186" t="s">
        <v>120</v>
      </c>
    </row>
    <row r="984" spans="2:65" s="12" customFormat="1">
      <c r="B984" s="193"/>
      <c r="D984" s="180" t="s">
        <v>133</v>
      </c>
      <c r="E984" s="194" t="s">
        <v>5</v>
      </c>
      <c r="F984" s="195" t="s">
        <v>135</v>
      </c>
      <c r="H984" s="196">
        <v>209</v>
      </c>
      <c r="I984" s="197"/>
      <c r="L984" s="193"/>
      <c r="M984" s="198"/>
      <c r="N984" s="199"/>
      <c r="O984" s="199"/>
      <c r="P984" s="199"/>
      <c r="Q984" s="199"/>
      <c r="R984" s="199"/>
      <c r="S984" s="199"/>
      <c r="T984" s="200"/>
      <c r="AT984" s="194" t="s">
        <v>133</v>
      </c>
      <c r="AU984" s="194" t="s">
        <v>81</v>
      </c>
      <c r="AV984" s="12" t="s">
        <v>127</v>
      </c>
      <c r="AW984" s="12" t="s">
        <v>35</v>
      </c>
      <c r="AX984" s="12" t="s">
        <v>79</v>
      </c>
      <c r="AY984" s="194" t="s">
        <v>120</v>
      </c>
    </row>
    <row r="985" spans="2:65" s="1" customFormat="1" ht="16.5" customHeight="1">
      <c r="B985" s="167"/>
      <c r="C985" s="168" t="s">
        <v>1097</v>
      </c>
      <c r="D985" s="168" t="s">
        <v>122</v>
      </c>
      <c r="E985" s="169" t="s">
        <v>1098</v>
      </c>
      <c r="F985" s="170" t="s">
        <v>1099</v>
      </c>
      <c r="G985" s="171" t="s">
        <v>210</v>
      </c>
      <c r="H985" s="172">
        <v>62.5</v>
      </c>
      <c r="I985" s="173"/>
      <c r="J985" s="174">
        <f>ROUND(I985*H985,2)</f>
        <v>0</v>
      </c>
      <c r="K985" s="170" t="s">
        <v>126</v>
      </c>
      <c r="L985" s="39"/>
      <c r="M985" s="175" t="s">
        <v>5</v>
      </c>
      <c r="N985" s="176" t="s">
        <v>42</v>
      </c>
      <c r="O985" s="40"/>
      <c r="P985" s="177">
        <f>O985*H985</f>
        <v>0</v>
      </c>
      <c r="Q985" s="177">
        <v>0</v>
      </c>
      <c r="R985" s="177">
        <f>Q985*H985</f>
        <v>0</v>
      </c>
      <c r="S985" s="177">
        <v>0</v>
      </c>
      <c r="T985" s="178">
        <f>S985*H985</f>
        <v>0</v>
      </c>
      <c r="AR985" s="22" t="s">
        <v>127</v>
      </c>
      <c r="AT985" s="22" t="s">
        <v>122</v>
      </c>
      <c r="AU985" s="22" t="s">
        <v>81</v>
      </c>
      <c r="AY985" s="22" t="s">
        <v>120</v>
      </c>
      <c r="BE985" s="179">
        <f>IF(N985="základní",J985,0)</f>
        <v>0</v>
      </c>
      <c r="BF985" s="179">
        <f>IF(N985="snížená",J985,0)</f>
        <v>0</v>
      </c>
      <c r="BG985" s="179">
        <f>IF(N985="zákl. přenesená",J985,0)</f>
        <v>0</v>
      </c>
      <c r="BH985" s="179">
        <f>IF(N985="sníž. přenesená",J985,0)</f>
        <v>0</v>
      </c>
      <c r="BI985" s="179">
        <f>IF(N985="nulová",J985,0)</f>
        <v>0</v>
      </c>
      <c r="BJ985" s="22" t="s">
        <v>79</v>
      </c>
      <c r="BK985" s="179">
        <f>ROUND(I985*H985,2)</f>
        <v>0</v>
      </c>
      <c r="BL985" s="22" t="s">
        <v>127</v>
      </c>
      <c r="BM985" s="22" t="s">
        <v>1100</v>
      </c>
    </row>
    <row r="986" spans="2:65" s="1" customFormat="1">
      <c r="B986" s="39"/>
      <c r="D986" s="180" t="s">
        <v>129</v>
      </c>
      <c r="F986" s="181" t="s">
        <v>1101</v>
      </c>
      <c r="I986" s="182"/>
      <c r="L986" s="39"/>
      <c r="M986" s="183"/>
      <c r="N986" s="40"/>
      <c r="O986" s="40"/>
      <c r="P986" s="40"/>
      <c r="Q986" s="40"/>
      <c r="R986" s="40"/>
      <c r="S986" s="40"/>
      <c r="T986" s="68"/>
      <c r="AT986" s="22" t="s">
        <v>129</v>
      </c>
      <c r="AU986" s="22" t="s">
        <v>81</v>
      </c>
    </row>
    <row r="987" spans="2:65" s="1" customFormat="1" ht="94.5">
      <c r="B987" s="39"/>
      <c r="D987" s="180" t="s">
        <v>131</v>
      </c>
      <c r="F987" s="184" t="s">
        <v>1102</v>
      </c>
      <c r="I987" s="182"/>
      <c r="L987" s="39"/>
      <c r="M987" s="183"/>
      <c r="N987" s="40"/>
      <c r="O987" s="40"/>
      <c r="P987" s="40"/>
      <c r="Q987" s="40"/>
      <c r="R987" s="40"/>
      <c r="S987" s="40"/>
      <c r="T987" s="68"/>
      <c r="AT987" s="22" t="s">
        <v>131</v>
      </c>
      <c r="AU987" s="22" t="s">
        <v>81</v>
      </c>
    </row>
    <row r="988" spans="2:65" s="11" customFormat="1">
      <c r="B988" s="185"/>
      <c r="D988" s="180" t="s">
        <v>133</v>
      </c>
      <c r="E988" s="186" t="s">
        <v>5</v>
      </c>
      <c r="F988" s="187" t="s">
        <v>1103</v>
      </c>
      <c r="H988" s="188">
        <v>62.5</v>
      </c>
      <c r="I988" s="189"/>
      <c r="L988" s="185"/>
      <c r="M988" s="190"/>
      <c r="N988" s="191"/>
      <c r="O988" s="191"/>
      <c r="P988" s="191"/>
      <c r="Q988" s="191"/>
      <c r="R988" s="191"/>
      <c r="S988" s="191"/>
      <c r="T988" s="192"/>
      <c r="AT988" s="186" t="s">
        <v>133</v>
      </c>
      <c r="AU988" s="186" t="s">
        <v>81</v>
      </c>
      <c r="AV988" s="11" t="s">
        <v>81</v>
      </c>
      <c r="AW988" s="11" t="s">
        <v>35</v>
      </c>
      <c r="AX988" s="11" t="s">
        <v>71</v>
      </c>
      <c r="AY988" s="186" t="s">
        <v>120</v>
      </c>
    </row>
    <row r="989" spans="2:65" s="12" customFormat="1">
      <c r="B989" s="193"/>
      <c r="D989" s="180" t="s">
        <v>133</v>
      </c>
      <c r="E989" s="194" t="s">
        <v>5</v>
      </c>
      <c r="F989" s="195" t="s">
        <v>135</v>
      </c>
      <c r="H989" s="196">
        <v>62.5</v>
      </c>
      <c r="I989" s="197"/>
      <c r="L989" s="193"/>
      <c r="M989" s="198"/>
      <c r="N989" s="199"/>
      <c r="O989" s="199"/>
      <c r="P989" s="199"/>
      <c r="Q989" s="199"/>
      <c r="R989" s="199"/>
      <c r="S989" s="199"/>
      <c r="T989" s="200"/>
      <c r="AT989" s="194" t="s">
        <v>133</v>
      </c>
      <c r="AU989" s="194" t="s">
        <v>81</v>
      </c>
      <c r="AV989" s="12" t="s">
        <v>127</v>
      </c>
      <c r="AW989" s="12" t="s">
        <v>35</v>
      </c>
      <c r="AX989" s="12" t="s">
        <v>79</v>
      </c>
      <c r="AY989" s="194" t="s">
        <v>120</v>
      </c>
    </row>
    <row r="990" spans="2:65" s="1" customFormat="1" ht="16.5" customHeight="1">
      <c r="B990" s="167"/>
      <c r="C990" s="168" t="s">
        <v>1104</v>
      </c>
      <c r="D990" s="168" t="s">
        <v>122</v>
      </c>
      <c r="E990" s="169" t="s">
        <v>1105</v>
      </c>
      <c r="F990" s="170" t="s">
        <v>1106</v>
      </c>
      <c r="G990" s="171" t="s">
        <v>125</v>
      </c>
      <c r="H990" s="172">
        <v>2</v>
      </c>
      <c r="I990" s="173"/>
      <c r="J990" s="174">
        <f>ROUND(I990*H990,2)</f>
        <v>0</v>
      </c>
      <c r="K990" s="170" t="s">
        <v>126</v>
      </c>
      <c r="L990" s="39"/>
      <c r="M990" s="175" t="s">
        <v>5</v>
      </c>
      <c r="N990" s="176" t="s">
        <v>42</v>
      </c>
      <c r="O990" s="40"/>
      <c r="P990" s="177">
        <f>O990*H990</f>
        <v>0</v>
      </c>
      <c r="Q990" s="177">
        <v>1.3900699999999999</v>
      </c>
      <c r="R990" s="177">
        <f>Q990*H990</f>
        <v>2.7801399999999998</v>
      </c>
      <c r="S990" s="177">
        <v>0</v>
      </c>
      <c r="T990" s="178">
        <f>S990*H990</f>
        <v>0</v>
      </c>
      <c r="AR990" s="22" t="s">
        <v>127</v>
      </c>
      <c r="AT990" s="22" t="s">
        <v>122</v>
      </c>
      <c r="AU990" s="22" t="s">
        <v>81</v>
      </c>
      <c r="AY990" s="22" t="s">
        <v>120</v>
      </c>
      <c r="BE990" s="179">
        <f>IF(N990="základní",J990,0)</f>
        <v>0</v>
      </c>
      <c r="BF990" s="179">
        <f>IF(N990="snížená",J990,0)</f>
        <v>0</v>
      </c>
      <c r="BG990" s="179">
        <f>IF(N990="zákl. přenesená",J990,0)</f>
        <v>0</v>
      </c>
      <c r="BH990" s="179">
        <f>IF(N990="sníž. přenesená",J990,0)</f>
        <v>0</v>
      </c>
      <c r="BI990" s="179">
        <f>IF(N990="nulová",J990,0)</f>
        <v>0</v>
      </c>
      <c r="BJ990" s="22" t="s">
        <v>79</v>
      </c>
      <c r="BK990" s="179">
        <f>ROUND(I990*H990,2)</f>
        <v>0</v>
      </c>
      <c r="BL990" s="22" t="s">
        <v>127</v>
      </c>
      <c r="BM990" s="22" t="s">
        <v>1107</v>
      </c>
    </row>
    <row r="991" spans="2:65" s="1" customFormat="1">
      <c r="B991" s="39"/>
      <c r="D991" s="180" t="s">
        <v>129</v>
      </c>
      <c r="F991" s="181" t="s">
        <v>1108</v>
      </c>
      <c r="I991" s="182"/>
      <c r="L991" s="39"/>
      <c r="M991" s="183"/>
      <c r="N991" s="40"/>
      <c r="O991" s="40"/>
      <c r="P991" s="40"/>
      <c r="Q991" s="40"/>
      <c r="R991" s="40"/>
      <c r="S991" s="40"/>
      <c r="T991" s="68"/>
      <c r="AT991" s="22" t="s">
        <v>129</v>
      </c>
      <c r="AU991" s="22" t="s">
        <v>81</v>
      </c>
    </row>
    <row r="992" spans="2:65" s="1" customFormat="1" ht="94.5">
      <c r="B992" s="39"/>
      <c r="D992" s="180" t="s">
        <v>131</v>
      </c>
      <c r="F992" s="184" t="s">
        <v>1102</v>
      </c>
      <c r="I992" s="182"/>
      <c r="L992" s="39"/>
      <c r="M992" s="183"/>
      <c r="N992" s="40"/>
      <c r="O992" s="40"/>
      <c r="P992" s="40"/>
      <c r="Q992" s="40"/>
      <c r="R992" s="40"/>
      <c r="S992" s="40"/>
      <c r="T992" s="68"/>
      <c r="AT992" s="22" t="s">
        <v>131</v>
      </c>
      <c r="AU992" s="22" t="s">
        <v>81</v>
      </c>
    </row>
    <row r="993" spans="2:65" s="11" customFormat="1">
      <c r="B993" s="185"/>
      <c r="D993" s="180" t="s">
        <v>133</v>
      </c>
      <c r="E993" s="186" t="s">
        <v>5</v>
      </c>
      <c r="F993" s="187" t="s">
        <v>336</v>
      </c>
      <c r="H993" s="188">
        <v>2</v>
      </c>
      <c r="I993" s="189"/>
      <c r="L993" s="185"/>
      <c r="M993" s="190"/>
      <c r="N993" s="191"/>
      <c r="O993" s="191"/>
      <c r="P993" s="191"/>
      <c r="Q993" s="191"/>
      <c r="R993" s="191"/>
      <c r="S993" s="191"/>
      <c r="T993" s="192"/>
      <c r="AT993" s="186" t="s">
        <v>133</v>
      </c>
      <c r="AU993" s="186" t="s">
        <v>81</v>
      </c>
      <c r="AV993" s="11" t="s">
        <v>81</v>
      </c>
      <c r="AW993" s="11" t="s">
        <v>35</v>
      </c>
      <c r="AX993" s="11" t="s">
        <v>71</v>
      </c>
      <c r="AY993" s="186" t="s">
        <v>120</v>
      </c>
    </row>
    <row r="994" spans="2:65" s="12" customFormat="1">
      <c r="B994" s="193"/>
      <c r="D994" s="180" t="s">
        <v>133</v>
      </c>
      <c r="E994" s="194" t="s">
        <v>5</v>
      </c>
      <c r="F994" s="195" t="s">
        <v>135</v>
      </c>
      <c r="H994" s="196">
        <v>2</v>
      </c>
      <c r="I994" s="197"/>
      <c r="L994" s="193"/>
      <c r="M994" s="198"/>
      <c r="N994" s="199"/>
      <c r="O994" s="199"/>
      <c r="P994" s="199"/>
      <c r="Q994" s="199"/>
      <c r="R994" s="199"/>
      <c r="S994" s="199"/>
      <c r="T994" s="200"/>
      <c r="AT994" s="194" t="s">
        <v>133</v>
      </c>
      <c r="AU994" s="194" t="s">
        <v>81</v>
      </c>
      <c r="AV994" s="12" t="s">
        <v>127</v>
      </c>
      <c r="AW994" s="12" t="s">
        <v>35</v>
      </c>
      <c r="AX994" s="12" t="s">
        <v>79</v>
      </c>
      <c r="AY994" s="194" t="s">
        <v>120</v>
      </c>
    </row>
    <row r="995" spans="2:65" s="1" customFormat="1" ht="25.5" customHeight="1">
      <c r="B995" s="167"/>
      <c r="C995" s="168" t="s">
        <v>1109</v>
      </c>
      <c r="D995" s="168" t="s">
        <v>122</v>
      </c>
      <c r="E995" s="169" t="s">
        <v>1110</v>
      </c>
      <c r="F995" s="170" t="s">
        <v>1111</v>
      </c>
      <c r="G995" s="171" t="s">
        <v>125</v>
      </c>
      <c r="H995" s="172">
        <v>4</v>
      </c>
      <c r="I995" s="173"/>
      <c r="J995" s="174">
        <f>ROUND(I995*H995,2)</f>
        <v>0</v>
      </c>
      <c r="K995" s="170" t="s">
        <v>126</v>
      </c>
      <c r="L995" s="39"/>
      <c r="M995" s="175" t="s">
        <v>5</v>
      </c>
      <c r="N995" s="176" t="s">
        <v>42</v>
      </c>
      <c r="O995" s="40"/>
      <c r="P995" s="177">
        <f>O995*H995</f>
        <v>0</v>
      </c>
      <c r="Q995" s="177">
        <v>0</v>
      </c>
      <c r="R995" s="177">
        <f>Q995*H995</f>
        <v>0</v>
      </c>
      <c r="S995" s="177">
        <v>0</v>
      </c>
      <c r="T995" s="178">
        <f>S995*H995</f>
        <v>0</v>
      </c>
      <c r="AR995" s="22" t="s">
        <v>127</v>
      </c>
      <c r="AT995" s="22" t="s">
        <v>122</v>
      </c>
      <c r="AU995" s="22" t="s">
        <v>81</v>
      </c>
      <c r="AY995" s="22" t="s">
        <v>120</v>
      </c>
      <c r="BE995" s="179">
        <f>IF(N995="základní",J995,0)</f>
        <v>0</v>
      </c>
      <c r="BF995" s="179">
        <f>IF(N995="snížená",J995,0)</f>
        <v>0</v>
      </c>
      <c r="BG995" s="179">
        <f>IF(N995="zákl. přenesená",J995,0)</f>
        <v>0</v>
      </c>
      <c r="BH995" s="179">
        <f>IF(N995="sníž. přenesená",J995,0)</f>
        <v>0</v>
      </c>
      <c r="BI995" s="179">
        <f>IF(N995="nulová",J995,0)</f>
        <v>0</v>
      </c>
      <c r="BJ995" s="22" t="s">
        <v>79</v>
      </c>
      <c r="BK995" s="179">
        <f>ROUND(I995*H995,2)</f>
        <v>0</v>
      </c>
      <c r="BL995" s="22" t="s">
        <v>127</v>
      </c>
      <c r="BM995" s="22" t="s">
        <v>1112</v>
      </c>
    </row>
    <row r="996" spans="2:65" s="1" customFormat="1" ht="27">
      <c r="B996" s="39"/>
      <c r="D996" s="180" t="s">
        <v>129</v>
      </c>
      <c r="F996" s="181" t="s">
        <v>1113</v>
      </c>
      <c r="I996" s="182"/>
      <c r="L996" s="39"/>
      <c r="M996" s="183"/>
      <c r="N996" s="40"/>
      <c r="O996" s="40"/>
      <c r="P996" s="40"/>
      <c r="Q996" s="40"/>
      <c r="R996" s="40"/>
      <c r="S996" s="40"/>
      <c r="T996" s="68"/>
      <c r="AT996" s="22" t="s">
        <v>129</v>
      </c>
      <c r="AU996" s="22" t="s">
        <v>81</v>
      </c>
    </row>
    <row r="997" spans="2:65" s="1" customFormat="1" ht="148.5">
      <c r="B997" s="39"/>
      <c r="D997" s="180" t="s">
        <v>131</v>
      </c>
      <c r="F997" s="184" t="s">
        <v>1114</v>
      </c>
      <c r="I997" s="182"/>
      <c r="L997" s="39"/>
      <c r="M997" s="183"/>
      <c r="N997" s="40"/>
      <c r="O997" s="40"/>
      <c r="P997" s="40"/>
      <c r="Q997" s="40"/>
      <c r="R997" s="40"/>
      <c r="S997" s="40"/>
      <c r="T997" s="68"/>
      <c r="AT997" s="22" t="s">
        <v>131</v>
      </c>
      <c r="AU997" s="22" t="s">
        <v>81</v>
      </c>
    </row>
    <row r="998" spans="2:65" s="11" customFormat="1">
      <c r="B998" s="185"/>
      <c r="D998" s="180" t="s">
        <v>133</v>
      </c>
      <c r="E998" s="186" t="s">
        <v>5</v>
      </c>
      <c r="F998" s="187" t="s">
        <v>1115</v>
      </c>
      <c r="H998" s="188">
        <v>4</v>
      </c>
      <c r="I998" s="189"/>
      <c r="L998" s="185"/>
      <c r="M998" s="190"/>
      <c r="N998" s="191"/>
      <c r="O998" s="191"/>
      <c r="P998" s="191"/>
      <c r="Q998" s="191"/>
      <c r="R998" s="191"/>
      <c r="S998" s="191"/>
      <c r="T998" s="192"/>
      <c r="AT998" s="186" t="s">
        <v>133</v>
      </c>
      <c r="AU998" s="186" t="s">
        <v>81</v>
      </c>
      <c r="AV998" s="11" t="s">
        <v>81</v>
      </c>
      <c r="AW998" s="11" t="s">
        <v>35</v>
      </c>
      <c r="AX998" s="11" t="s">
        <v>71</v>
      </c>
      <c r="AY998" s="186" t="s">
        <v>120</v>
      </c>
    </row>
    <row r="999" spans="2:65" s="12" customFormat="1">
      <c r="B999" s="193"/>
      <c r="D999" s="180" t="s">
        <v>133</v>
      </c>
      <c r="E999" s="194" t="s">
        <v>5</v>
      </c>
      <c r="F999" s="195" t="s">
        <v>135</v>
      </c>
      <c r="H999" s="196">
        <v>4</v>
      </c>
      <c r="I999" s="197"/>
      <c r="L999" s="193"/>
      <c r="M999" s="198"/>
      <c r="N999" s="199"/>
      <c r="O999" s="199"/>
      <c r="P999" s="199"/>
      <c r="Q999" s="199"/>
      <c r="R999" s="199"/>
      <c r="S999" s="199"/>
      <c r="T999" s="200"/>
      <c r="AT999" s="194" t="s">
        <v>133</v>
      </c>
      <c r="AU999" s="194" t="s">
        <v>81</v>
      </c>
      <c r="AV999" s="12" t="s">
        <v>127</v>
      </c>
      <c r="AW999" s="12" t="s">
        <v>35</v>
      </c>
      <c r="AX999" s="12" t="s">
        <v>79</v>
      </c>
      <c r="AY999" s="194" t="s">
        <v>120</v>
      </c>
    </row>
    <row r="1000" spans="2:65" s="1" customFormat="1" ht="25.5" customHeight="1">
      <c r="B1000" s="167"/>
      <c r="C1000" s="168" t="s">
        <v>1116</v>
      </c>
      <c r="D1000" s="168" t="s">
        <v>122</v>
      </c>
      <c r="E1000" s="169" t="s">
        <v>1117</v>
      </c>
      <c r="F1000" s="170" t="s">
        <v>1118</v>
      </c>
      <c r="G1000" s="171" t="s">
        <v>125</v>
      </c>
      <c r="H1000" s="172">
        <v>2</v>
      </c>
      <c r="I1000" s="173"/>
      <c r="J1000" s="174">
        <f>ROUND(I1000*H1000,2)</f>
        <v>0</v>
      </c>
      <c r="K1000" s="170" t="s">
        <v>126</v>
      </c>
      <c r="L1000" s="39"/>
      <c r="M1000" s="175" t="s">
        <v>5</v>
      </c>
      <c r="N1000" s="176" t="s">
        <v>42</v>
      </c>
      <c r="O1000" s="40"/>
      <c r="P1000" s="177">
        <f>O1000*H1000</f>
        <v>0</v>
      </c>
      <c r="Q1000" s="177">
        <v>0</v>
      </c>
      <c r="R1000" s="177">
        <f>Q1000*H1000</f>
        <v>0</v>
      </c>
      <c r="S1000" s="177">
        <v>0</v>
      </c>
      <c r="T1000" s="178">
        <f>S1000*H1000</f>
        <v>0</v>
      </c>
      <c r="AR1000" s="22" t="s">
        <v>127</v>
      </c>
      <c r="AT1000" s="22" t="s">
        <v>122</v>
      </c>
      <c r="AU1000" s="22" t="s">
        <v>81</v>
      </c>
      <c r="AY1000" s="22" t="s">
        <v>120</v>
      </c>
      <c r="BE1000" s="179">
        <f>IF(N1000="základní",J1000,0)</f>
        <v>0</v>
      </c>
      <c r="BF1000" s="179">
        <f>IF(N1000="snížená",J1000,0)</f>
        <v>0</v>
      </c>
      <c r="BG1000" s="179">
        <f>IF(N1000="zákl. přenesená",J1000,0)</f>
        <v>0</v>
      </c>
      <c r="BH1000" s="179">
        <f>IF(N1000="sníž. přenesená",J1000,0)</f>
        <v>0</v>
      </c>
      <c r="BI1000" s="179">
        <f>IF(N1000="nulová",J1000,0)</f>
        <v>0</v>
      </c>
      <c r="BJ1000" s="22" t="s">
        <v>79</v>
      </c>
      <c r="BK1000" s="179">
        <f>ROUND(I1000*H1000,2)</f>
        <v>0</v>
      </c>
      <c r="BL1000" s="22" t="s">
        <v>127</v>
      </c>
      <c r="BM1000" s="22" t="s">
        <v>1119</v>
      </c>
    </row>
    <row r="1001" spans="2:65" s="1" customFormat="1" ht="27">
      <c r="B1001" s="39"/>
      <c r="D1001" s="180" t="s">
        <v>129</v>
      </c>
      <c r="F1001" s="181" t="s">
        <v>1120</v>
      </c>
      <c r="I1001" s="182"/>
      <c r="L1001" s="39"/>
      <c r="M1001" s="183"/>
      <c r="N1001" s="40"/>
      <c r="O1001" s="40"/>
      <c r="P1001" s="40"/>
      <c r="Q1001" s="40"/>
      <c r="R1001" s="40"/>
      <c r="S1001" s="40"/>
      <c r="T1001" s="68"/>
      <c r="AT1001" s="22" t="s">
        <v>129</v>
      </c>
      <c r="AU1001" s="22" t="s">
        <v>81</v>
      </c>
    </row>
    <row r="1002" spans="2:65" s="1" customFormat="1" ht="148.5">
      <c r="B1002" s="39"/>
      <c r="D1002" s="180" t="s">
        <v>131</v>
      </c>
      <c r="F1002" s="184" t="s">
        <v>1114</v>
      </c>
      <c r="I1002" s="182"/>
      <c r="L1002" s="39"/>
      <c r="M1002" s="183"/>
      <c r="N1002" s="40"/>
      <c r="O1002" s="40"/>
      <c r="P1002" s="40"/>
      <c r="Q1002" s="40"/>
      <c r="R1002" s="40"/>
      <c r="S1002" s="40"/>
      <c r="T1002" s="68"/>
      <c r="AT1002" s="22" t="s">
        <v>131</v>
      </c>
      <c r="AU1002" s="22" t="s">
        <v>81</v>
      </c>
    </row>
    <row r="1003" spans="2:65" s="11" customFormat="1">
      <c r="B1003" s="185"/>
      <c r="D1003" s="180" t="s">
        <v>133</v>
      </c>
      <c r="E1003" s="186" t="s">
        <v>5</v>
      </c>
      <c r="F1003" s="187" t="s">
        <v>336</v>
      </c>
      <c r="H1003" s="188">
        <v>2</v>
      </c>
      <c r="I1003" s="189"/>
      <c r="L1003" s="185"/>
      <c r="M1003" s="190"/>
      <c r="N1003" s="191"/>
      <c r="O1003" s="191"/>
      <c r="P1003" s="191"/>
      <c r="Q1003" s="191"/>
      <c r="R1003" s="191"/>
      <c r="S1003" s="191"/>
      <c r="T1003" s="192"/>
      <c r="AT1003" s="186" t="s">
        <v>133</v>
      </c>
      <c r="AU1003" s="186" t="s">
        <v>81</v>
      </c>
      <c r="AV1003" s="11" t="s">
        <v>81</v>
      </c>
      <c r="AW1003" s="11" t="s">
        <v>35</v>
      </c>
      <c r="AX1003" s="11" t="s">
        <v>71</v>
      </c>
      <c r="AY1003" s="186" t="s">
        <v>120</v>
      </c>
    </row>
    <row r="1004" spans="2:65" s="12" customFormat="1">
      <c r="B1004" s="193"/>
      <c r="D1004" s="180" t="s">
        <v>133</v>
      </c>
      <c r="E1004" s="194" t="s">
        <v>5</v>
      </c>
      <c r="F1004" s="195" t="s">
        <v>135</v>
      </c>
      <c r="H1004" s="196">
        <v>2</v>
      </c>
      <c r="I1004" s="197"/>
      <c r="L1004" s="193"/>
      <c r="M1004" s="198"/>
      <c r="N1004" s="199"/>
      <c r="O1004" s="199"/>
      <c r="P1004" s="199"/>
      <c r="Q1004" s="199"/>
      <c r="R1004" s="199"/>
      <c r="S1004" s="199"/>
      <c r="T1004" s="200"/>
      <c r="AT1004" s="194" t="s">
        <v>133</v>
      </c>
      <c r="AU1004" s="194" t="s">
        <v>81</v>
      </c>
      <c r="AV1004" s="12" t="s">
        <v>127</v>
      </c>
      <c r="AW1004" s="12" t="s">
        <v>35</v>
      </c>
      <c r="AX1004" s="12" t="s">
        <v>79</v>
      </c>
      <c r="AY1004" s="194" t="s">
        <v>120</v>
      </c>
    </row>
    <row r="1005" spans="2:65" s="1" customFormat="1" ht="25.5" customHeight="1">
      <c r="B1005" s="167"/>
      <c r="C1005" s="201" t="s">
        <v>1121</v>
      </c>
      <c r="D1005" s="201" t="s">
        <v>332</v>
      </c>
      <c r="E1005" s="202" t="s">
        <v>1122</v>
      </c>
      <c r="F1005" s="203" t="s">
        <v>1123</v>
      </c>
      <c r="G1005" s="204" t="s">
        <v>125</v>
      </c>
      <c r="H1005" s="205">
        <v>4</v>
      </c>
      <c r="I1005" s="206"/>
      <c r="J1005" s="207">
        <f>ROUND(I1005*H1005,2)</f>
        <v>0</v>
      </c>
      <c r="K1005" s="203" t="s">
        <v>5</v>
      </c>
      <c r="L1005" s="208"/>
      <c r="M1005" s="209" t="s">
        <v>5</v>
      </c>
      <c r="N1005" s="210" t="s">
        <v>42</v>
      </c>
      <c r="O1005" s="40"/>
      <c r="P1005" s="177">
        <f>O1005*H1005</f>
        <v>0</v>
      </c>
      <c r="Q1005" s="177">
        <v>2.661</v>
      </c>
      <c r="R1005" s="177">
        <f>Q1005*H1005</f>
        <v>10.644</v>
      </c>
      <c r="S1005" s="177">
        <v>0</v>
      </c>
      <c r="T1005" s="178">
        <f>S1005*H1005</f>
        <v>0</v>
      </c>
      <c r="AR1005" s="22" t="s">
        <v>169</v>
      </c>
      <c r="AT1005" s="22" t="s">
        <v>332</v>
      </c>
      <c r="AU1005" s="22" t="s">
        <v>81</v>
      </c>
      <c r="AY1005" s="22" t="s">
        <v>120</v>
      </c>
      <c r="BE1005" s="179">
        <f>IF(N1005="základní",J1005,0)</f>
        <v>0</v>
      </c>
      <c r="BF1005" s="179">
        <f>IF(N1005="snížená",J1005,0)</f>
        <v>0</v>
      </c>
      <c r="BG1005" s="179">
        <f>IF(N1005="zákl. přenesená",J1005,0)</f>
        <v>0</v>
      </c>
      <c r="BH1005" s="179">
        <f>IF(N1005="sníž. přenesená",J1005,0)</f>
        <v>0</v>
      </c>
      <c r="BI1005" s="179">
        <f>IF(N1005="nulová",J1005,0)</f>
        <v>0</v>
      </c>
      <c r="BJ1005" s="22" t="s">
        <v>79</v>
      </c>
      <c r="BK1005" s="179">
        <f>ROUND(I1005*H1005,2)</f>
        <v>0</v>
      </c>
      <c r="BL1005" s="22" t="s">
        <v>127</v>
      </c>
      <c r="BM1005" s="22" t="s">
        <v>1124</v>
      </c>
    </row>
    <row r="1006" spans="2:65" s="1" customFormat="1">
      <c r="B1006" s="39"/>
      <c r="D1006" s="180" t="s">
        <v>129</v>
      </c>
      <c r="F1006" s="181" t="s">
        <v>1123</v>
      </c>
      <c r="I1006" s="182"/>
      <c r="L1006" s="39"/>
      <c r="M1006" s="183"/>
      <c r="N1006" s="40"/>
      <c r="O1006" s="40"/>
      <c r="P1006" s="40"/>
      <c r="Q1006" s="40"/>
      <c r="R1006" s="40"/>
      <c r="S1006" s="40"/>
      <c r="T1006" s="68"/>
      <c r="AT1006" s="22" t="s">
        <v>129</v>
      </c>
      <c r="AU1006" s="22" t="s">
        <v>81</v>
      </c>
    </row>
    <row r="1007" spans="2:65" s="11" customFormat="1">
      <c r="B1007" s="185"/>
      <c r="D1007" s="180" t="s">
        <v>133</v>
      </c>
      <c r="E1007" s="186" t="s">
        <v>5</v>
      </c>
      <c r="F1007" s="187" t="s">
        <v>134</v>
      </c>
      <c r="H1007" s="188">
        <v>4</v>
      </c>
      <c r="I1007" s="189"/>
      <c r="L1007" s="185"/>
      <c r="M1007" s="190"/>
      <c r="N1007" s="191"/>
      <c r="O1007" s="191"/>
      <c r="P1007" s="191"/>
      <c r="Q1007" s="191"/>
      <c r="R1007" s="191"/>
      <c r="S1007" s="191"/>
      <c r="T1007" s="192"/>
      <c r="AT1007" s="186" t="s">
        <v>133</v>
      </c>
      <c r="AU1007" s="186" t="s">
        <v>81</v>
      </c>
      <c r="AV1007" s="11" t="s">
        <v>81</v>
      </c>
      <c r="AW1007" s="11" t="s">
        <v>35</v>
      </c>
      <c r="AX1007" s="11" t="s">
        <v>71</v>
      </c>
      <c r="AY1007" s="186" t="s">
        <v>120</v>
      </c>
    </row>
    <row r="1008" spans="2:65" s="12" customFormat="1">
      <c r="B1008" s="193"/>
      <c r="D1008" s="180" t="s">
        <v>133</v>
      </c>
      <c r="E1008" s="194" t="s">
        <v>5</v>
      </c>
      <c r="F1008" s="195" t="s">
        <v>135</v>
      </c>
      <c r="H1008" s="196">
        <v>4</v>
      </c>
      <c r="I1008" s="197"/>
      <c r="L1008" s="193"/>
      <c r="M1008" s="198"/>
      <c r="N1008" s="199"/>
      <c r="O1008" s="199"/>
      <c r="P1008" s="199"/>
      <c r="Q1008" s="199"/>
      <c r="R1008" s="199"/>
      <c r="S1008" s="199"/>
      <c r="T1008" s="200"/>
      <c r="AT1008" s="194" t="s">
        <v>133</v>
      </c>
      <c r="AU1008" s="194" t="s">
        <v>81</v>
      </c>
      <c r="AV1008" s="12" t="s">
        <v>127</v>
      </c>
      <c r="AW1008" s="12" t="s">
        <v>35</v>
      </c>
      <c r="AX1008" s="12" t="s">
        <v>79</v>
      </c>
      <c r="AY1008" s="194" t="s">
        <v>120</v>
      </c>
    </row>
    <row r="1009" spans="2:65" s="1" customFormat="1" ht="25.5" customHeight="1">
      <c r="B1009" s="167"/>
      <c r="C1009" s="201" t="s">
        <v>1125</v>
      </c>
      <c r="D1009" s="201" t="s">
        <v>332</v>
      </c>
      <c r="E1009" s="202" t="s">
        <v>1126</v>
      </c>
      <c r="F1009" s="203" t="s">
        <v>1127</v>
      </c>
      <c r="G1009" s="204" t="s">
        <v>125</v>
      </c>
      <c r="H1009" s="205">
        <v>2</v>
      </c>
      <c r="I1009" s="206"/>
      <c r="J1009" s="207">
        <f>ROUND(I1009*H1009,2)</f>
        <v>0</v>
      </c>
      <c r="K1009" s="203" t="s">
        <v>5</v>
      </c>
      <c r="L1009" s="208"/>
      <c r="M1009" s="209" t="s">
        <v>5</v>
      </c>
      <c r="N1009" s="210" t="s">
        <v>42</v>
      </c>
      <c r="O1009" s="40"/>
      <c r="P1009" s="177">
        <f>O1009*H1009</f>
        <v>0</v>
      </c>
      <c r="Q1009" s="177">
        <v>2.661</v>
      </c>
      <c r="R1009" s="177">
        <f>Q1009*H1009</f>
        <v>5.3220000000000001</v>
      </c>
      <c r="S1009" s="177">
        <v>0</v>
      </c>
      <c r="T1009" s="178">
        <f>S1009*H1009</f>
        <v>0</v>
      </c>
      <c r="AR1009" s="22" t="s">
        <v>169</v>
      </c>
      <c r="AT1009" s="22" t="s">
        <v>332</v>
      </c>
      <c r="AU1009" s="22" t="s">
        <v>81</v>
      </c>
      <c r="AY1009" s="22" t="s">
        <v>120</v>
      </c>
      <c r="BE1009" s="179">
        <f>IF(N1009="základní",J1009,0)</f>
        <v>0</v>
      </c>
      <c r="BF1009" s="179">
        <f>IF(N1009="snížená",J1009,0)</f>
        <v>0</v>
      </c>
      <c r="BG1009" s="179">
        <f>IF(N1009="zákl. přenesená",J1009,0)</f>
        <v>0</v>
      </c>
      <c r="BH1009" s="179">
        <f>IF(N1009="sníž. přenesená",J1009,0)</f>
        <v>0</v>
      </c>
      <c r="BI1009" s="179">
        <f>IF(N1009="nulová",J1009,0)</f>
        <v>0</v>
      </c>
      <c r="BJ1009" s="22" t="s">
        <v>79</v>
      </c>
      <c r="BK1009" s="179">
        <f>ROUND(I1009*H1009,2)</f>
        <v>0</v>
      </c>
      <c r="BL1009" s="22" t="s">
        <v>127</v>
      </c>
      <c r="BM1009" s="22" t="s">
        <v>1128</v>
      </c>
    </row>
    <row r="1010" spans="2:65" s="1" customFormat="1" ht="27">
      <c r="B1010" s="39"/>
      <c r="D1010" s="180" t="s">
        <v>129</v>
      </c>
      <c r="F1010" s="181" t="s">
        <v>1127</v>
      </c>
      <c r="I1010" s="182"/>
      <c r="L1010" s="39"/>
      <c r="M1010" s="183"/>
      <c r="N1010" s="40"/>
      <c r="O1010" s="40"/>
      <c r="P1010" s="40"/>
      <c r="Q1010" s="40"/>
      <c r="R1010" s="40"/>
      <c r="S1010" s="40"/>
      <c r="T1010" s="68"/>
      <c r="AT1010" s="22" t="s">
        <v>129</v>
      </c>
      <c r="AU1010" s="22" t="s">
        <v>81</v>
      </c>
    </row>
    <row r="1011" spans="2:65" s="11" customFormat="1">
      <c r="B1011" s="185"/>
      <c r="D1011" s="180" t="s">
        <v>133</v>
      </c>
      <c r="E1011" s="186" t="s">
        <v>5</v>
      </c>
      <c r="F1011" s="187" t="s">
        <v>336</v>
      </c>
      <c r="H1011" s="188">
        <v>2</v>
      </c>
      <c r="I1011" s="189"/>
      <c r="L1011" s="185"/>
      <c r="M1011" s="190"/>
      <c r="N1011" s="191"/>
      <c r="O1011" s="191"/>
      <c r="P1011" s="191"/>
      <c r="Q1011" s="191"/>
      <c r="R1011" s="191"/>
      <c r="S1011" s="191"/>
      <c r="T1011" s="192"/>
      <c r="AT1011" s="186" t="s">
        <v>133</v>
      </c>
      <c r="AU1011" s="186" t="s">
        <v>81</v>
      </c>
      <c r="AV1011" s="11" t="s">
        <v>81</v>
      </c>
      <c r="AW1011" s="11" t="s">
        <v>35</v>
      </c>
      <c r="AX1011" s="11" t="s">
        <v>71</v>
      </c>
      <c r="AY1011" s="186" t="s">
        <v>120</v>
      </c>
    </row>
    <row r="1012" spans="2:65" s="12" customFormat="1">
      <c r="B1012" s="193"/>
      <c r="D1012" s="180" t="s">
        <v>133</v>
      </c>
      <c r="E1012" s="194" t="s">
        <v>5</v>
      </c>
      <c r="F1012" s="195" t="s">
        <v>135</v>
      </c>
      <c r="H1012" s="196">
        <v>2</v>
      </c>
      <c r="I1012" s="197"/>
      <c r="L1012" s="193"/>
      <c r="M1012" s="198"/>
      <c r="N1012" s="199"/>
      <c r="O1012" s="199"/>
      <c r="P1012" s="199"/>
      <c r="Q1012" s="199"/>
      <c r="R1012" s="199"/>
      <c r="S1012" s="199"/>
      <c r="T1012" s="200"/>
      <c r="AT1012" s="194" t="s">
        <v>133</v>
      </c>
      <c r="AU1012" s="194" t="s">
        <v>81</v>
      </c>
      <c r="AV1012" s="12" t="s">
        <v>127</v>
      </c>
      <c r="AW1012" s="12" t="s">
        <v>35</v>
      </c>
      <c r="AX1012" s="12" t="s">
        <v>79</v>
      </c>
      <c r="AY1012" s="194" t="s">
        <v>120</v>
      </c>
    </row>
    <row r="1013" spans="2:65" s="1" customFormat="1" ht="16.5" customHeight="1">
      <c r="B1013" s="167"/>
      <c r="C1013" s="201" t="s">
        <v>1129</v>
      </c>
      <c r="D1013" s="201" t="s">
        <v>332</v>
      </c>
      <c r="E1013" s="202" t="s">
        <v>1130</v>
      </c>
      <c r="F1013" s="203" t="s">
        <v>1131</v>
      </c>
      <c r="G1013" s="204" t="s">
        <v>125</v>
      </c>
      <c r="H1013" s="205">
        <v>6</v>
      </c>
      <c r="I1013" s="206"/>
      <c r="J1013" s="207">
        <f>ROUND(I1013*H1013,2)</f>
        <v>0</v>
      </c>
      <c r="K1013" s="203" t="s">
        <v>5</v>
      </c>
      <c r="L1013" s="208"/>
      <c r="M1013" s="209" t="s">
        <v>5</v>
      </c>
      <c r="N1013" s="210" t="s">
        <v>42</v>
      </c>
      <c r="O1013" s="40"/>
      <c r="P1013" s="177">
        <f>O1013*H1013</f>
        <v>0</v>
      </c>
      <c r="Q1013" s="177">
        <v>0.25</v>
      </c>
      <c r="R1013" s="177">
        <f>Q1013*H1013</f>
        <v>1.5</v>
      </c>
      <c r="S1013" s="177">
        <v>0</v>
      </c>
      <c r="T1013" s="178">
        <f>S1013*H1013</f>
        <v>0</v>
      </c>
      <c r="AR1013" s="22" t="s">
        <v>169</v>
      </c>
      <c r="AT1013" s="22" t="s">
        <v>332</v>
      </c>
      <c r="AU1013" s="22" t="s">
        <v>81</v>
      </c>
      <c r="AY1013" s="22" t="s">
        <v>120</v>
      </c>
      <c r="BE1013" s="179">
        <f>IF(N1013="základní",J1013,0)</f>
        <v>0</v>
      </c>
      <c r="BF1013" s="179">
        <f>IF(N1013="snížená",J1013,0)</f>
        <v>0</v>
      </c>
      <c r="BG1013" s="179">
        <f>IF(N1013="zákl. přenesená",J1013,0)</f>
        <v>0</v>
      </c>
      <c r="BH1013" s="179">
        <f>IF(N1013="sníž. přenesená",J1013,0)</f>
        <v>0</v>
      </c>
      <c r="BI1013" s="179">
        <f>IF(N1013="nulová",J1013,0)</f>
        <v>0</v>
      </c>
      <c r="BJ1013" s="22" t="s">
        <v>79</v>
      </c>
      <c r="BK1013" s="179">
        <f>ROUND(I1013*H1013,2)</f>
        <v>0</v>
      </c>
      <c r="BL1013" s="22" t="s">
        <v>127</v>
      </c>
      <c r="BM1013" s="22" t="s">
        <v>1132</v>
      </c>
    </row>
    <row r="1014" spans="2:65" s="1" customFormat="1">
      <c r="B1014" s="39"/>
      <c r="D1014" s="180" t="s">
        <v>129</v>
      </c>
      <c r="F1014" s="181" t="s">
        <v>1131</v>
      </c>
      <c r="I1014" s="182"/>
      <c r="L1014" s="39"/>
      <c r="M1014" s="183"/>
      <c r="N1014" s="40"/>
      <c r="O1014" s="40"/>
      <c r="P1014" s="40"/>
      <c r="Q1014" s="40"/>
      <c r="R1014" s="40"/>
      <c r="S1014" s="40"/>
      <c r="T1014" s="68"/>
      <c r="AT1014" s="22" t="s">
        <v>129</v>
      </c>
      <c r="AU1014" s="22" t="s">
        <v>81</v>
      </c>
    </row>
    <row r="1015" spans="2:65" s="11" customFormat="1">
      <c r="B1015" s="185"/>
      <c r="D1015" s="180" t="s">
        <v>133</v>
      </c>
      <c r="E1015" s="186" t="s">
        <v>5</v>
      </c>
      <c r="F1015" s="187" t="s">
        <v>1133</v>
      </c>
      <c r="H1015" s="188">
        <v>6</v>
      </c>
      <c r="I1015" s="189"/>
      <c r="L1015" s="185"/>
      <c r="M1015" s="190"/>
      <c r="N1015" s="191"/>
      <c r="O1015" s="191"/>
      <c r="P1015" s="191"/>
      <c r="Q1015" s="191"/>
      <c r="R1015" s="191"/>
      <c r="S1015" s="191"/>
      <c r="T1015" s="192"/>
      <c r="AT1015" s="186" t="s">
        <v>133</v>
      </c>
      <c r="AU1015" s="186" t="s">
        <v>81</v>
      </c>
      <c r="AV1015" s="11" t="s">
        <v>81</v>
      </c>
      <c r="AW1015" s="11" t="s">
        <v>35</v>
      </c>
      <c r="AX1015" s="11" t="s">
        <v>71</v>
      </c>
      <c r="AY1015" s="186" t="s">
        <v>120</v>
      </c>
    </row>
    <row r="1016" spans="2:65" s="12" customFormat="1">
      <c r="B1016" s="193"/>
      <c r="D1016" s="180" t="s">
        <v>133</v>
      </c>
      <c r="E1016" s="194" t="s">
        <v>5</v>
      </c>
      <c r="F1016" s="195" t="s">
        <v>135</v>
      </c>
      <c r="H1016" s="196">
        <v>6</v>
      </c>
      <c r="I1016" s="197"/>
      <c r="L1016" s="193"/>
      <c r="M1016" s="198"/>
      <c r="N1016" s="199"/>
      <c r="O1016" s="199"/>
      <c r="P1016" s="199"/>
      <c r="Q1016" s="199"/>
      <c r="R1016" s="199"/>
      <c r="S1016" s="199"/>
      <c r="T1016" s="200"/>
      <c r="AT1016" s="194" t="s">
        <v>133</v>
      </c>
      <c r="AU1016" s="194" t="s">
        <v>81</v>
      </c>
      <c r="AV1016" s="12" t="s">
        <v>127</v>
      </c>
      <c r="AW1016" s="12" t="s">
        <v>35</v>
      </c>
      <c r="AX1016" s="12" t="s">
        <v>79</v>
      </c>
      <c r="AY1016" s="194" t="s">
        <v>120</v>
      </c>
    </row>
    <row r="1017" spans="2:65" s="1" customFormat="1" ht="16.5" customHeight="1">
      <c r="B1017" s="167"/>
      <c r="C1017" s="201" t="s">
        <v>1134</v>
      </c>
      <c r="D1017" s="201" t="s">
        <v>332</v>
      </c>
      <c r="E1017" s="202" t="s">
        <v>1135</v>
      </c>
      <c r="F1017" s="203" t="s">
        <v>1136</v>
      </c>
      <c r="G1017" s="204" t="s">
        <v>125</v>
      </c>
      <c r="H1017" s="205">
        <v>6</v>
      </c>
      <c r="I1017" s="206"/>
      <c r="J1017" s="207">
        <f>ROUND(I1017*H1017,2)</f>
        <v>0</v>
      </c>
      <c r="K1017" s="203" t="s">
        <v>5</v>
      </c>
      <c r="L1017" s="208"/>
      <c r="M1017" s="209" t="s">
        <v>5</v>
      </c>
      <c r="N1017" s="210" t="s">
        <v>42</v>
      </c>
      <c r="O1017" s="40"/>
      <c r="P1017" s="177">
        <f>O1017*H1017</f>
        <v>0</v>
      </c>
      <c r="Q1017" s="177">
        <v>0.5</v>
      </c>
      <c r="R1017" s="177">
        <f>Q1017*H1017</f>
        <v>3</v>
      </c>
      <c r="S1017" s="177">
        <v>0</v>
      </c>
      <c r="T1017" s="178">
        <f>S1017*H1017</f>
        <v>0</v>
      </c>
      <c r="AR1017" s="22" t="s">
        <v>169</v>
      </c>
      <c r="AT1017" s="22" t="s">
        <v>332</v>
      </c>
      <c r="AU1017" s="22" t="s">
        <v>81</v>
      </c>
      <c r="AY1017" s="22" t="s">
        <v>120</v>
      </c>
      <c r="BE1017" s="179">
        <f>IF(N1017="základní",J1017,0)</f>
        <v>0</v>
      </c>
      <c r="BF1017" s="179">
        <f>IF(N1017="snížená",J1017,0)</f>
        <v>0</v>
      </c>
      <c r="BG1017" s="179">
        <f>IF(N1017="zákl. přenesená",J1017,0)</f>
        <v>0</v>
      </c>
      <c r="BH1017" s="179">
        <f>IF(N1017="sníž. přenesená",J1017,0)</f>
        <v>0</v>
      </c>
      <c r="BI1017" s="179">
        <f>IF(N1017="nulová",J1017,0)</f>
        <v>0</v>
      </c>
      <c r="BJ1017" s="22" t="s">
        <v>79</v>
      </c>
      <c r="BK1017" s="179">
        <f>ROUND(I1017*H1017,2)</f>
        <v>0</v>
      </c>
      <c r="BL1017" s="22" t="s">
        <v>127</v>
      </c>
      <c r="BM1017" s="22" t="s">
        <v>1137</v>
      </c>
    </row>
    <row r="1018" spans="2:65" s="1" customFormat="1">
      <c r="B1018" s="39"/>
      <c r="D1018" s="180" t="s">
        <v>129</v>
      </c>
      <c r="F1018" s="181" t="s">
        <v>1136</v>
      </c>
      <c r="I1018" s="182"/>
      <c r="L1018" s="39"/>
      <c r="M1018" s="183"/>
      <c r="N1018" s="40"/>
      <c r="O1018" s="40"/>
      <c r="P1018" s="40"/>
      <c r="Q1018" s="40"/>
      <c r="R1018" s="40"/>
      <c r="S1018" s="40"/>
      <c r="T1018" s="68"/>
      <c r="AT1018" s="22" t="s">
        <v>129</v>
      </c>
      <c r="AU1018" s="22" t="s">
        <v>81</v>
      </c>
    </row>
    <row r="1019" spans="2:65" s="11" customFormat="1">
      <c r="B1019" s="185"/>
      <c r="D1019" s="180" t="s">
        <v>133</v>
      </c>
      <c r="E1019" s="186" t="s">
        <v>5</v>
      </c>
      <c r="F1019" s="187" t="s">
        <v>1133</v>
      </c>
      <c r="H1019" s="188">
        <v>6</v>
      </c>
      <c r="I1019" s="189"/>
      <c r="L1019" s="185"/>
      <c r="M1019" s="190"/>
      <c r="N1019" s="191"/>
      <c r="O1019" s="191"/>
      <c r="P1019" s="191"/>
      <c r="Q1019" s="191"/>
      <c r="R1019" s="191"/>
      <c r="S1019" s="191"/>
      <c r="T1019" s="192"/>
      <c r="AT1019" s="186" t="s">
        <v>133</v>
      </c>
      <c r="AU1019" s="186" t="s">
        <v>81</v>
      </c>
      <c r="AV1019" s="11" t="s">
        <v>81</v>
      </c>
      <c r="AW1019" s="11" t="s">
        <v>35</v>
      </c>
      <c r="AX1019" s="11" t="s">
        <v>71</v>
      </c>
      <c r="AY1019" s="186" t="s">
        <v>120</v>
      </c>
    </row>
    <row r="1020" spans="2:65" s="12" customFormat="1">
      <c r="B1020" s="193"/>
      <c r="D1020" s="180" t="s">
        <v>133</v>
      </c>
      <c r="E1020" s="194" t="s">
        <v>5</v>
      </c>
      <c r="F1020" s="195" t="s">
        <v>135</v>
      </c>
      <c r="H1020" s="196">
        <v>6</v>
      </c>
      <c r="I1020" s="197"/>
      <c r="L1020" s="193"/>
      <c r="M1020" s="198"/>
      <c r="N1020" s="199"/>
      <c r="O1020" s="199"/>
      <c r="P1020" s="199"/>
      <c r="Q1020" s="199"/>
      <c r="R1020" s="199"/>
      <c r="S1020" s="199"/>
      <c r="T1020" s="200"/>
      <c r="AT1020" s="194" t="s">
        <v>133</v>
      </c>
      <c r="AU1020" s="194" t="s">
        <v>81</v>
      </c>
      <c r="AV1020" s="12" t="s">
        <v>127</v>
      </c>
      <c r="AW1020" s="12" t="s">
        <v>35</v>
      </c>
      <c r="AX1020" s="12" t="s">
        <v>79</v>
      </c>
      <c r="AY1020" s="194" t="s">
        <v>120</v>
      </c>
    </row>
    <row r="1021" spans="2:65" s="1" customFormat="1" ht="16.5" customHeight="1">
      <c r="B1021" s="167"/>
      <c r="C1021" s="201" t="s">
        <v>1138</v>
      </c>
      <c r="D1021" s="201" t="s">
        <v>332</v>
      </c>
      <c r="E1021" s="202" t="s">
        <v>1139</v>
      </c>
      <c r="F1021" s="203" t="s">
        <v>1140</v>
      </c>
      <c r="G1021" s="204" t="s">
        <v>125</v>
      </c>
      <c r="H1021" s="205">
        <v>8</v>
      </c>
      <c r="I1021" s="206"/>
      <c r="J1021" s="207">
        <f>ROUND(I1021*H1021,2)</f>
        <v>0</v>
      </c>
      <c r="K1021" s="203" t="s">
        <v>126</v>
      </c>
      <c r="L1021" s="208"/>
      <c r="M1021" s="209" t="s">
        <v>5</v>
      </c>
      <c r="N1021" s="210" t="s">
        <v>42</v>
      </c>
      <c r="O1021" s="40"/>
      <c r="P1021" s="177">
        <f>O1021*H1021</f>
        <v>0</v>
      </c>
      <c r="Q1021" s="177">
        <v>0.44900000000000001</v>
      </c>
      <c r="R1021" s="177">
        <f>Q1021*H1021</f>
        <v>3.5920000000000001</v>
      </c>
      <c r="S1021" s="177">
        <v>0</v>
      </c>
      <c r="T1021" s="178">
        <f>S1021*H1021</f>
        <v>0</v>
      </c>
      <c r="AR1021" s="22" t="s">
        <v>169</v>
      </c>
      <c r="AT1021" s="22" t="s">
        <v>332</v>
      </c>
      <c r="AU1021" s="22" t="s">
        <v>81</v>
      </c>
      <c r="AY1021" s="22" t="s">
        <v>120</v>
      </c>
      <c r="BE1021" s="179">
        <f>IF(N1021="základní",J1021,0)</f>
        <v>0</v>
      </c>
      <c r="BF1021" s="179">
        <f>IF(N1021="snížená",J1021,0)</f>
        <v>0</v>
      </c>
      <c r="BG1021" s="179">
        <f>IF(N1021="zákl. přenesená",J1021,0)</f>
        <v>0</v>
      </c>
      <c r="BH1021" s="179">
        <f>IF(N1021="sníž. přenesená",J1021,0)</f>
        <v>0</v>
      </c>
      <c r="BI1021" s="179">
        <f>IF(N1021="nulová",J1021,0)</f>
        <v>0</v>
      </c>
      <c r="BJ1021" s="22" t="s">
        <v>79</v>
      </c>
      <c r="BK1021" s="179">
        <f>ROUND(I1021*H1021,2)</f>
        <v>0</v>
      </c>
      <c r="BL1021" s="22" t="s">
        <v>127</v>
      </c>
      <c r="BM1021" s="22" t="s">
        <v>1141</v>
      </c>
    </row>
    <row r="1022" spans="2:65" s="1" customFormat="1">
      <c r="B1022" s="39"/>
      <c r="D1022" s="180" t="s">
        <v>129</v>
      </c>
      <c r="F1022" s="181" t="s">
        <v>1140</v>
      </c>
      <c r="I1022" s="182"/>
      <c r="L1022" s="39"/>
      <c r="M1022" s="183"/>
      <c r="N1022" s="40"/>
      <c r="O1022" s="40"/>
      <c r="P1022" s="40"/>
      <c r="Q1022" s="40"/>
      <c r="R1022" s="40"/>
      <c r="S1022" s="40"/>
      <c r="T1022" s="68"/>
      <c r="AT1022" s="22" t="s">
        <v>129</v>
      </c>
      <c r="AU1022" s="22" t="s">
        <v>81</v>
      </c>
    </row>
    <row r="1023" spans="2:65" s="11" customFormat="1">
      <c r="B1023" s="185"/>
      <c r="D1023" s="180" t="s">
        <v>133</v>
      </c>
      <c r="E1023" s="186" t="s">
        <v>5</v>
      </c>
      <c r="F1023" s="187" t="s">
        <v>1142</v>
      </c>
      <c r="H1023" s="188">
        <v>8</v>
      </c>
      <c r="I1023" s="189"/>
      <c r="L1023" s="185"/>
      <c r="M1023" s="190"/>
      <c r="N1023" s="191"/>
      <c r="O1023" s="191"/>
      <c r="P1023" s="191"/>
      <c r="Q1023" s="191"/>
      <c r="R1023" s="191"/>
      <c r="S1023" s="191"/>
      <c r="T1023" s="192"/>
      <c r="AT1023" s="186" t="s">
        <v>133</v>
      </c>
      <c r="AU1023" s="186" t="s">
        <v>81</v>
      </c>
      <c r="AV1023" s="11" t="s">
        <v>81</v>
      </c>
      <c r="AW1023" s="11" t="s">
        <v>35</v>
      </c>
      <c r="AX1023" s="11" t="s">
        <v>71</v>
      </c>
      <c r="AY1023" s="186" t="s">
        <v>120</v>
      </c>
    </row>
    <row r="1024" spans="2:65" s="12" customFormat="1">
      <c r="B1024" s="193"/>
      <c r="D1024" s="180" t="s">
        <v>133</v>
      </c>
      <c r="E1024" s="194" t="s">
        <v>5</v>
      </c>
      <c r="F1024" s="195" t="s">
        <v>135</v>
      </c>
      <c r="H1024" s="196">
        <v>8</v>
      </c>
      <c r="I1024" s="197"/>
      <c r="L1024" s="193"/>
      <c r="M1024" s="198"/>
      <c r="N1024" s="199"/>
      <c r="O1024" s="199"/>
      <c r="P1024" s="199"/>
      <c r="Q1024" s="199"/>
      <c r="R1024" s="199"/>
      <c r="S1024" s="199"/>
      <c r="T1024" s="200"/>
      <c r="AT1024" s="194" t="s">
        <v>133</v>
      </c>
      <c r="AU1024" s="194" t="s">
        <v>81</v>
      </c>
      <c r="AV1024" s="12" t="s">
        <v>127</v>
      </c>
      <c r="AW1024" s="12" t="s">
        <v>35</v>
      </c>
      <c r="AX1024" s="12" t="s">
        <v>79</v>
      </c>
      <c r="AY1024" s="194" t="s">
        <v>120</v>
      </c>
    </row>
    <row r="1025" spans="2:65" s="1" customFormat="1" ht="16.5" customHeight="1">
      <c r="B1025" s="167"/>
      <c r="C1025" s="201" t="s">
        <v>1143</v>
      </c>
      <c r="D1025" s="201" t="s">
        <v>332</v>
      </c>
      <c r="E1025" s="202" t="s">
        <v>1144</v>
      </c>
      <c r="F1025" s="203" t="s">
        <v>1145</v>
      </c>
      <c r="G1025" s="204" t="s">
        <v>125</v>
      </c>
      <c r="H1025" s="205">
        <v>18</v>
      </c>
      <c r="I1025" s="206"/>
      <c r="J1025" s="207">
        <f>ROUND(I1025*H1025,2)</f>
        <v>0</v>
      </c>
      <c r="K1025" s="203" t="s">
        <v>126</v>
      </c>
      <c r="L1025" s="208"/>
      <c r="M1025" s="209" t="s">
        <v>5</v>
      </c>
      <c r="N1025" s="210" t="s">
        <v>42</v>
      </c>
      <c r="O1025" s="40"/>
      <c r="P1025" s="177">
        <f>O1025*H1025</f>
        <v>0</v>
      </c>
      <c r="Q1025" s="177">
        <v>2E-3</v>
      </c>
      <c r="R1025" s="177">
        <f>Q1025*H1025</f>
        <v>3.6000000000000004E-2</v>
      </c>
      <c r="S1025" s="177">
        <v>0</v>
      </c>
      <c r="T1025" s="178">
        <f>S1025*H1025</f>
        <v>0</v>
      </c>
      <c r="AR1025" s="22" t="s">
        <v>169</v>
      </c>
      <c r="AT1025" s="22" t="s">
        <v>332</v>
      </c>
      <c r="AU1025" s="22" t="s">
        <v>81</v>
      </c>
      <c r="AY1025" s="22" t="s">
        <v>120</v>
      </c>
      <c r="BE1025" s="179">
        <f>IF(N1025="základní",J1025,0)</f>
        <v>0</v>
      </c>
      <c r="BF1025" s="179">
        <f>IF(N1025="snížená",J1025,0)</f>
        <v>0</v>
      </c>
      <c r="BG1025" s="179">
        <f>IF(N1025="zákl. přenesená",J1025,0)</f>
        <v>0</v>
      </c>
      <c r="BH1025" s="179">
        <f>IF(N1025="sníž. přenesená",J1025,0)</f>
        <v>0</v>
      </c>
      <c r="BI1025" s="179">
        <f>IF(N1025="nulová",J1025,0)</f>
        <v>0</v>
      </c>
      <c r="BJ1025" s="22" t="s">
        <v>79</v>
      </c>
      <c r="BK1025" s="179">
        <f>ROUND(I1025*H1025,2)</f>
        <v>0</v>
      </c>
      <c r="BL1025" s="22" t="s">
        <v>127</v>
      </c>
      <c r="BM1025" s="22" t="s">
        <v>1146</v>
      </c>
    </row>
    <row r="1026" spans="2:65" s="1" customFormat="1">
      <c r="B1026" s="39"/>
      <c r="D1026" s="180" t="s">
        <v>129</v>
      </c>
      <c r="F1026" s="181" t="s">
        <v>1147</v>
      </c>
      <c r="I1026" s="182"/>
      <c r="L1026" s="39"/>
      <c r="M1026" s="183"/>
      <c r="N1026" s="40"/>
      <c r="O1026" s="40"/>
      <c r="P1026" s="40"/>
      <c r="Q1026" s="40"/>
      <c r="R1026" s="40"/>
      <c r="S1026" s="40"/>
      <c r="T1026" s="68"/>
      <c r="AT1026" s="22" t="s">
        <v>129</v>
      </c>
      <c r="AU1026" s="22" t="s">
        <v>81</v>
      </c>
    </row>
    <row r="1027" spans="2:65" s="11" customFormat="1">
      <c r="B1027" s="185"/>
      <c r="D1027" s="180" t="s">
        <v>133</v>
      </c>
      <c r="E1027" s="186" t="s">
        <v>5</v>
      </c>
      <c r="F1027" s="187" t="s">
        <v>1148</v>
      </c>
      <c r="H1027" s="188">
        <v>18</v>
      </c>
      <c r="I1027" s="189"/>
      <c r="L1027" s="185"/>
      <c r="M1027" s="190"/>
      <c r="N1027" s="191"/>
      <c r="O1027" s="191"/>
      <c r="P1027" s="191"/>
      <c r="Q1027" s="191"/>
      <c r="R1027" s="191"/>
      <c r="S1027" s="191"/>
      <c r="T1027" s="192"/>
      <c r="AT1027" s="186" t="s">
        <v>133</v>
      </c>
      <c r="AU1027" s="186" t="s">
        <v>81</v>
      </c>
      <c r="AV1027" s="11" t="s">
        <v>81</v>
      </c>
      <c r="AW1027" s="11" t="s">
        <v>35</v>
      </c>
      <c r="AX1027" s="11" t="s">
        <v>71</v>
      </c>
      <c r="AY1027" s="186" t="s">
        <v>120</v>
      </c>
    </row>
    <row r="1028" spans="2:65" s="12" customFormat="1">
      <c r="B1028" s="193"/>
      <c r="D1028" s="180" t="s">
        <v>133</v>
      </c>
      <c r="E1028" s="194" t="s">
        <v>5</v>
      </c>
      <c r="F1028" s="195" t="s">
        <v>135</v>
      </c>
      <c r="H1028" s="196">
        <v>18</v>
      </c>
      <c r="I1028" s="197"/>
      <c r="L1028" s="193"/>
      <c r="M1028" s="198"/>
      <c r="N1028" s="199"/>
      <c r="O1028" s="199"/>
      <c r="P1028" s="199"/>
      <c r="Q1028" s="199"/>
      <c r="R1028" s="199"/>
      <c r="S1028" s="199"/>
      <c r="T1028" s="200"/>
      <c r="AT1028" s="194" t="s">
        <v>133</v>
      </c>
      <c r="AU1028" s="194" t="s">
        <v>81</v>
      </c>
      <c r="AV1028" s="12" t="s">
        <v>127</v>
      </c>
      <c r="AW1028" s="12" t="s">
        <v>35</v>
      </c>
      <c r="AX1028" s="12" t="s">
        <v>79</v>
      </c>
      <c r="AY1028" s="194" t="s">
        <v>120</v>
      </c>
    </row>
    <row r="1029" spans="2:65" s="1" customFormat="1" ht="25.5" customHeight="1">
      <c r="B1029" s="167"/>
      <c r="C1029" s="168" t="s">
        <v>1149</v>
      </c>
      <c r="D1029" s="168" t="s">
        <v>122</v>
      </c>
      <c r="E1029" s="169" t="s">
        <v>1150</v>
      </c>
      <c r="F1029" s="170" t="s">
        <v>1151</v>
      </c>
      <c r="G1029" s="171" t="s">
        <v>125</v>
      </c>
      <c r="H1029" s="172">
        <v>1</v>
      </c>
      <c r="I1029" s="173"/>
      <c r="J1029" s="174">
        <f>ROUND(I1029*H1029,2)</f>
        <v>0</v>
      </c>
      <c r="K1029" s="170" t="s">
        <v>126</v>
      </c>
      <c r="L1029" s="39"/>
      <c r="M1029" s="175" t="s">
        <v>5</v>
      </c>
      <c r="N1029" s="176" t="s">
        <v>42</v>
      </c>
      <c r="O1029" s="40"/>
      <c r="P1029" s="177">
        <f>O1029*H1029</f>
        <v>0</v>
      </c>
      <c r="Q1029" s="177">
        <v>0</v>
      </c>
      <c r="R1029" s="177">
        <f>Q1029*H1029</f>
        <v>0</v>
      </c>
      <c r="S1029" s="177">
        <v>0</v>
      </c>
      <c r="T1029" s="178">
        <f>S1029*H1029</f>
        <v>0</v>
      </c>
      <c r="AR1029" s="22" t="s">
        <v>127</v>
      </c>
      <c r="AT1029" s="22" t="s">
        <v>122</v>
      </c>
      <c r="AU1029" s="22" t="s">
        <v>81</v>
      </c>
      <c r="AY1029" s="22" t="s">
        <v>120</v>
      </c>
      <c r="BE1029" s="179">
        <f>IF(N1029="základní",J1029,0)</f>
        <v>0</v>
      </c>
      <c r="BF1029" s="179">
        <f>IF(N1029="snížená",J1029,0)</f>
        <v>0</v>
      </c>
      <c r="BG1029" s="179">
        <f>IF(N1029="zákl. přenesená",J1029,0)</f>
        <v>0</v>
      </c>
      <c r="BH1029" s="179">
        <f>IF(N1029="sníž. přenesená",J1029,0)</f>
        <v>0</v>
      </c>
      <c r="BI1029" s="179">
        <f>IF(N1029="nulová",J1029,0)</f>
        <v>0</v>
      </c>
      <c r="BJ1029" s="22" t="s">
        <v>79</v>
      </c>
      <c r="BK1029" s="179">
        <f>ROUND(I1029*H1029,2)</f>
        <v>0</v>
      </c>
      <c r="BL1029" s="22" t="s">
        <v>127</v>
      </c>
      <c r="BM1029" s="22" t="s">
        <v>1152</v>
      </c>
    </row>
    <row r="1030" spans="2:65" s="1" customFormat="1" ht="27">
      <c r="B1030" s="39"/>
      <c r="D1030" s="180" t="s">
        <v>129</v>
      </c>
      <c r="F1030" s="181" t="s">
        <v>1153</v>
      </c>
      <c r="I1030" s="182"/>
      <c r="L1030" s="39"/>
      <c r="M1030" s="183"/>
      <c r="N1030" s="40"/>
      <c r="O1030" s="40"/>
      <c r="P1030" s="40"/>
      <c r="Q1030" s="40"/>
      <c r="R1030" s="40"/>
      <c r="S1030" s="40"/>
      <c r="T1030" s="68"/>
      <c r="AT1030" s="22" t="s">
        <v>129</v>
      </c>
      <c r="AU1030" s="22" t="s">
        <v>81</v>
      </c>
    </row>
    <row r="1031" spans="2:65" s="11" customFormat="1">
      <c r="B1031" s="185"/>
      <c r="D1031" s="180" t="s">
        <v>133</v>
      </c>
      <c r="E1031" s="186" t="s">
        <v>5</v>
      </c>
      <c r="F1031" s="187" t="s">
        <v>79</v>
      </c>
      <c r="H1031" s="188">
        <v>1</v>
      </c>
      <c r="I1031" s="189"/>
      <c r="L1031" s="185"/>
      <c r="M1031" s="190"/>
      <c r="N1031" s="191"/>
      <c r="O1031" s="191"/>
      <c r="P1031" s="191"/>
      <c r="Q1031" s="191"/>
      <c r="R1031" s="191"/>
      <c r="S1031" s="191"/>
      <c r="T1031" s="192"/>
      <c r="AT1031" s="186" t="s">
        <v>133</v>
      </c>
      <c r="AU1031" s="186" t="s">
        <v>81</v>
      </c>
      <c r="AV1031" s="11" t="s">
        <v>81</v>
      </c>
      <c r="AW1031" s="11" t="s">
        <v>35</v>
      </c>
      <c r="AX1031" s="11" t="s">
        <v>71</v>
      </c>
      <c r="AY1031" s="186" t="s">
        <v>120</v>
      </c>
    </row>
    <row r="1032" spans="2:65" s="12" customFormat="1">
      <c r="B1032" s="193"/>
      <c r="D1032" s="180" t="s">
        <v>133</v>
      </c>
      <c r="E1032" s="194" t="s">
        <v>5</v>
      </c>
      <c r="F1032" s="195" t="s">
        <v>135</v>
      </c>
      <c r="H1032" s="196">
        <v>1</v>
      </c>
      <c r="I1032" s="197"/>
      <c r="L1032" s="193"/>
      <c r="M1032" s="198"/>
      <c r="N1032" s="199"/>
      <c r="O1032" s="199"/>
      <c r="P1032" s="199"/>
      <c r="Q1032" s="199"/>
      <c r="R1032" s="199"/>
      <c r="S1032" s="199"/>
      <c r="T1032" s="200"/>
      <c r="AT1032" s="194" t="s">
        <v>133</v>
      </c>
      <c r="AU1032" s="194" t="s">
        <v>81</v>
      </c>
      <c r="AV1032" s="12" t="s">
        <v>127</v>
      </c>
      <c r="AW1032" s="12" t="s">
        <v>35</v>
      </c>
      <c r="AX1032" s="12" t="s">
        <v>79</v>
      </c>
      <c r="AY1032" s="194" t="s">
        <v>120</v>
      </c>
    </row>
    <row r="1033" spans="2:65" s="1" customFormat="1" ht="25.5" customHeight="1">
      <c r="B1033" s="167"/>
      <c r="C1033" s="168" t="s">
        <v>1154</v>
      </c>
      <c r="D1033" s="168" t="s">
        <v>122</v>
      </c>
      <c r="E1033" s="169" t="s">
        <v>1155</v>
      </c>
      <c r="F1033" s="170" t="s">
        <v>1156</v>
      </c>
      <c r="G1033" s="171" t="s">
        <v>125</v>
      </c>
      <c r="H1033" s="172">
        <v>6</v>
      </c>
      <c r="I1033" s="173"/>
      <c r="J1033" s="174">
        <f>ROUND(I1033*H1033,2)</f>
        <v>0</v>
      </c>
      <c r="K1033" s="170" t="s">
        <v>126</v>
      </c>
      <c r="L1033" s="39"/>
      <c r="M1033" s="175" t="s">
        <v>5</v>
      </c>
      <c r="N1033" s="176" t="s">
        <v>42</v>
      </c>
      <c r="O1033" s="40"/>
      <c r="P1033" s="177">
        <f>O1033*H1033</f>
        <v>0</v>
      </c>
      <c r="Q1033" s="177">
        <v>0</v>
      </c>
      <c r="R1033" s="177">
        <f>Q1033*H1033</f>
        <v>0</v>
      </c>
      <c r="S1033" s="177">
        <v>0</v>
      </c>
      <c r="T1033" s="178">
        <f>S1033*H1033</f>
        <v>0</v>
      </c>
      <c r="AR1033" s="22" t="s">
        <v>127</v>
      </c>
      <c r="AT1033" s="22" t="s">
        <v>122</v>
      </c>
      <c r="AU1033" s="22" t="s">
        <v>81</v>
      </c>
      <c r="AY1033" s="22" t="s">
        <v>120</v>
      </c>
      <c r="BE1033" s="179">
        <f>IF(N1033="základní",J1033,0)</f>
        <v>0</v>
      </c>
      <c r="BF1033" s="179">
        <f>IF(N1033="snížená",J1033,0)</f>
        <v>0</v>
      </c>
      <c r="BG1033" s="179">
        <f>IF(N1033="zákl. přenesená",J1033,0)</f>
        <v>0</v>
      </c>
      <c r="BH1033" s="179">
        <f>IF(N1033="sníž. přenesená",J1033,0)</f>
        <v>0</v>
      </c>
      <c r="BI1033" s="179">
        <f>IF(N1033="nulová",J1033,0)</f>
        <v>0</v>
      </c>
      <c r="BJ1033" s="22" t="s">
        <v>79</v>
      </c>
      <c r="BK1033" s="179">
        <f>ROUND(I1033*H1033,2)</f>
        <v>0</v>
      </c>
      <c r="BL1033" s="22" t="s">
        <v>127</v>
      </c>
      <c r="BM1033" s="22" t="s">
        <v>1157</v>
      </c>
    </row>
    <row r="1034" spans="2:65" s="1" customFormat="1" ht="27">
      <c r="B1034" s="39"/>
      <c r="D1034" s="180" t="s">
        <v>129</v>
      </c>
      <c r="F1034" s="181" t="s">
        <v>1158</v>
      </c>
      <c r="I1034" s="182"/>
      <c r="L1034" s="39"/>
      <c r="M1034" s="183"/>
      <c r="N1034" s="40"/>
      <c r="O1034" s="40"/>
      <c r="P1034" s="40"/>
      <c r="Q1034" s="40"/>
      <c r="R1034" s="40"/>
      <c r="S1034" s="40"/>
      <c r="T1034" s="68"/>
      <c r="AT1034" s="22" t="s">
        <v>129</v>
      </c>
      <c r="AU1034" s="22" t="s">
        <v>81</v>
      </c>
    </row>
    <row r="1035" spans="2:65" s="11" customFormat="1">
      <c r="B1035" s="185"/>
      <c r="D1035" s="180" t="s">
        <v>133</v>
      </c>
      <c r="E1035" s="186" t="s">
        <v>5</v>
      </c>
      <c r="F1035" s="187" t="s">
        <v>982</v>
      </c>
      <c r="H1035" s="188">
        <v>6</v>
      </c>
      <c r="I1035" s="189"/>
      <c r="L1035" s="185"/>
      <c r="M1035" s="190"/>
      <c r="N1035" s="191"/>
      <c r="O1035" s="191"/>
      <c r="P1035" s="191"/>
      <c r="Q1035" s="191"/>
      <c r="R1035" s="191"/>
      <c r="S1035" s="191"/>
      <c r="T1035" s="192"/>
      <c r="AT1035" s="186" t="s">
        <v>133</v>
      </c>
      <c r="AU1035" s="186" t="s">
        <v>81</v>
      </c>
      <c r="AV1035" s="11" t="s">
        <v>81</v>
      </c>
      <c r="AW1035" s="11" t="s">
        <v>35</v>
      </c>
      <c r="AX1035" s="11" t="s">
        <v>71</v>
      </c>
      <c r="AY1035" s="186" t="s">
        <v>120</v>
      </c>
    </row>
    <row r="1036" spans="2:65" s="12" customFormat="1">
      <c r="B1036" s="193"/>
      <c r="D1036" s="180" t="s">
        <v>133</v>
      </c>
      <c r="E1036" s="194" t="s">
        <v>5</v>
      </c>
      <c r="F1036" s="195" t="s">
        <v>135</v>
      </c>
      <c r="H1036" s="196">
        <v>6</v>
      </c>
      <c r="I1036" s="197"/>
      <c r="L1036" s="193"/>
      <c r="M1036" s="198"/>
      <c r="N1036" s="199"/>
      <c r="O1036" s="199"/>
      <c r="P1036" s="199"/>
      <c r="Q1036" s="199"/>
      <c r="R1036" s="199"/>
      <c r="S1036" s="199"/>
      <c r="T1036" s="200"/>
      <c r="AT1036" s="194" t="s">
        <v>133</v>
      </c>
      <c r="AU1036" s="194" t="s">
        <v>81</v>
      </c>
      <c r="AV1036" s="12" t="s">
        <v>127</v>
      </c>
      <c r="AW1036" s="12" t="s">
        <v>35</v>
      </c>
      <c r="AX1036" s="12" t="s">
        <v>79</v>
      </c>
      <c r="AY1036" s="194" t="s">
        <v>120</v>
      </c>
    </row>
    <row r="1037" spans="2:65" s="1" customFormat="1" ht="25.5" customHeight="1">
      <c r="B1037" s="167"/>
      <c r="C1037" s="201" t="s">
        <v>1159</v>
      </c>
      <c r="D1037" s="201" t="s">
        <v>332</v>
      </c>
      <c r="E1037" s="202" t="s">
        <v>1160</v>
      </c>
      <c r="F1037" s="203" t="s">
        <v>1161</v>
      </c>
      <c r="G1037" s="204" t="s">
        <v>125</v>
      </c>
      <c r="H1037" s="205">
        <v>1</v>
      </c>
      <c r="I1037" s="206"/>
      <c r="J1037" s="207">
        <f>ROUND(I1037*H1037,2)</f>
        <v>0</v>
      </c>
      <c r="K1037" s="203" t="s">
        <v>126</v>
      </c>
      <c r="L1037" s="208"/>
      <c r="M1037" s="209" t="s">
        <v>5</v>
      </c>
      <c r="N1037" s="210" t="s">
        <v>42</v>
      </c>
      <c r="O1037" s="40"/>
      <c r="P1037" s="177">
        <f>O1037*H1037</f>
        <v>0</v>
      </c>
      <c r="Q1037" s="177">
        <v>1.363</v>
      </c>
      <c r="R1037" s="177">
        <f>Q1037*H1037</f>
        <v>1.363</v>
      </c>
      <c r="S1037" s="177">
        <v>0</v>
      </c>
      <c r="T1037" s="178">
        <f>S1037*H1037</f>
        <v>0</v>
      </c>
      <c r="AR1037" s="22" t="s">
        <v>169</v>
      </c>
      <c r="AT1037" s="22" t="s">
        <v>332</v>
      </c>
      <c r="AU1037" s="22" t="s">
        <v>81</v>
      </c>
      <c r="AY1037" s="22" t="s">
        <v>120</v>
      </c>
      <c r="BE1037" s="179">
        <f>IF(N1037="základní",J1037,0)</f>
        <v>0</v>
      </c>
      <c r="BF1037" s="179">
        <f>IF(N1037="snížená",J1037,0)</f>
        <v>0</v>
      </c>
      <c r="BG1037" s="179">
        <f>IF(N1037="zákl. přenesená",J1037,0)</f>
        <v>0</v>
      </c>
      <c r="BH1037" s="179">
        <f>IF(N1037="sníž. přenesená",J1037,0)</f>
        <v>0</v>
      </c>
      <c r="BI1037" s="179">
        <f>IF(N1037="nulová",J1037,0)</f>
        <v>0</v>
      </c>
      <c r="BJ1037" s="22" t="s">
        <v>79</v>
      </c>
      <c r="BK1037" s="179">
        <f>ROUND(I1037*H1037,2)</f>
        <v>0</v>
      </c>
      <c r="BL1037" s="22" t="s">
        <v>127</v>
      </c>
      <c r="BM1037" s="22" t="s">
        <v>1162</v>
      </c>
    </row>
    <row r="1038" spans="2:65" s="1" customFormat="1">
      <c r="B1038" s="39"/>
      <c r="D1038" s="180" t="s">
        <v>129</v>
      </c>
      <c r="F1038" s="181" t="s">
        <v>1163</v>
      </c>
      <c r="I1038" s="182"/>
      <c r="L1038" s="39"/>
      <c r="M1038" s="183"/>
      <c r="N1038" s="40"/>
      <c r="O1038" s="40"/>
      <c r="P1038" s="40"/>
      <c r="Q1038" s="40"/>
      <c r="R1038" s="40"/>
      <c r="S1038" s="40"/>
      <c r="T1038" s="68"/>
      <c r="AT1038" s="22" t="s">
        <v>129</v>
      </c>
      <c r="AU1038" s="22" t="s">
        <v>81</v>
      </c>
    </row>
    <row r="1039" spans="2:65" s="11" customFormat="1">
      <c r="B1039" s="185"/>
      <c r="D1039" s="180" t="s">
        <v>133</v>
      </c>
      <c r="E1039" s="186" t="s">
        <v>5</v>
      </c>
      <c r="F1039" s="187" t="s">
        <v>79</v>
      </c>
      <c r="H1039" s="188">
        <v>1</v>
      </c>
      <c r="I1039" s="189"/>
      <c r="L1039" s="185"/>
      <c r="M1039" s="190"/>
      <c r="N1039" s="191"/>
      <c r="O1039" s="191"/>
      <c r="P1039" s="191"/>
      <c r="Q1039" s="191"/>
      <c r="R1039" s="191"/>
      <c r="S1039" s="191"/>
      <c r="T1039" s="192"/>
      <c r="AT1039" s="186" t="s">
        <v>133</v>
      </c>
      <c r="AU1039" s="186" t="s">
        <v>81</v>
      </c>
      <c r="AV1039" s="11" t="s">
        <v>81</v>
      </c>
      <c r="AW1039" s="11" t="s">
        <v>35</v>
      </c>
      <c r="AX1039" s="11" t="s">
        <v>71</v>
      </c>
      <c r="AY1039" s="186" t="s">
        <v>120</v>
      </c>
    </row>
    <row r="1040" spans="2:65" s="12" customFormat="1">
      <c r="B1040" s="193"/>
      <c r="D1040" s="180" t="s">
        <v>133</v>
      </c>
      <c r="E1040" s="194" t="s">
        <v>5</v>
      </c>
      <c r="F1040" s="195" t="s">
        <v>135</v>
      </c>
      <c r="H1040" s="196">
        <v>1</v>
      </c>
      <c r="I1040" s="197"/>
      <c r="L1040" s="193"/>
      <c r="M1040" s="198"/>
      <c r="N1040" s="199"/>
      <c r="O1040" s="199"/>
      <c r="P1040" s="199"/>
      <c r="Q1040" s="199"/>
      <c r="R1040" s="199"/>
      <c r="S1040" s="199"/>
      <c r="T1040" s="200"/>
      <c r="AT1040" s="194" t="s">
        <v>133</v>
      </c>
      <c r="AU1040" s="194" t="s">
        <v>81</v>
      </c>
      <c r="AV1040" s="12" t="s">
        <v>127</v>
      </c>
      <c r="AW1040" s="12" t="s">
        <v>35</v>
      </c>
      <c r="AX1040" s="12" t="s">
        <v>79</v>
      </c>
      <c r="AY1040" s="194" t="s">
        <v>120</v>
      </c>
    </row>
    <row r="1041" spans="2:65" s="1" customFormat="1" ht="25.5" customHeight="1">
      <c r="B1041" s="167"/>
      <c r="C1041" s="201" t="s">
        <v>1164</v>
      </c>
      <c r="D1041" s="201" t="s">
        <v>332</v>
      </c>
      <c r="E1041" s="202" t="s">
        <v>1165</v>
      </c>
      <c r="F1041" s="203" t="s">
        <v>1166</v>
      </c>
      <c r="G1041" s="204" t="s">
        <v>125</v>
      </c>
      <c r="H1041" s="205">
        <v>5</v>
      </c>
      <c r="I1041" s="206"/>
      <c r="J1041" s="207">
        <f>ROUND(I1041*H1041,2)</f>
        <v>0</v>
      </c>
      <c r="K1041" s="203" t="s">
        <v>126</v>
      </c>
      <c r="L1041" s="208"/>
      <c r="M1041" s="209" t="s">
        <v>5</v>
      </c>
      <c r="N1041" s="210" t="s">
        <v>42</v>
      </c>
      <c r="O1041" s="40"/>
      <c r="P1041" s="177">
        <f>O1041*H1041</f>
        <v>0</v>
      </c>
      <c r="Q1041" s="177">
        <v>1.6140000000000001</v>
      </c>
      <c r="R1041" s="177">
        <f>Q1041*H1041</f>
        <v>8.07</v>
      </c>
      <c r="S1041" s="177">
        <v>0</v>
      </c>
      <c r="T1041" s="178">
        <f>S1041*H1041</f>
        <v>0</v>
      </c>
      <c r="AR1041" s="22" t="s">
        <v>169</v>
      </c>
      <c r="AT1041" s="22" t="s">
        <v>332</v>
      </c>
      <c r="AU1041" s="22" t="s">
        <v>81</v>
      </c>
      <c r="AY1041" s="22" t="s">
        <v>120</v>
      </c>
      <c r="BE1041" s="179">
        <f>IF(N1041="základní",J1041,0)</f>
        <v>0</v>
      </c>
      <c r="BF1041" s="179">
        <f>IF(N1041="snížená",J1041,0)</f>
        <v>0</v>
      </c>
      <c r="BG1041" s="179">
        <f>IF(N1041="zákl. přenesená",J1041,0)</f>
        <v>0</v>
      </c>
      <c r="BH1041" s="179">
        <f>IF(N1041="sníž. přenesená",J1041,0)</f>
        <v>0</v>
      </c>
      <c r="BI1041" s="179">
        <f>IF(N1041="nulová",J1041,0)</f>
        <v>0</v>
      </c>
      <c r="BJ1041" s="22" t="s">
        <v>79</v>
      </c>
      <c r="BK1041" s="179">
        <f>ROUND(I1041*H1041,2)</f>
        <v>0</v>
      </c>
      <c r="BL1041" s="22" t="s">
        <v>127</v>
      </c>
      <c r="BM1041" s="22" t="s">
        <v>1167</v>
      </c>
    </row>
    <row r="1042" spans="2:65" s="1" customFormat="1">
      <c r="B1042" s="39"/>
      <c r="D1042" s="180" t="s">
        <v>129</v>
      </c>
      <c r="F1042" s="181" t="s">
        <v>1168</v>
      </c>
      <c r="I1042" s="182"/>
      <c r="L1042" s="39"/>
      <c r="M1042" s="183"/>
      <c r="N1042" s="40"/>
      <c r="O1042" s="40"/>
      <c r="P1042" s="40"/>
      <c r="Q1042" s="40"/>
      <c r="R1042" s="40"/>
      <c r="S1042" s="40"/>
      <c r="T1042" s="68"/>
      <c r="AT1042" s="22" t="s">
        <v>129</v>
      </c>
      <c r="AU1042" s="22" t="s">
        <v>81</v>
      </c>
    </row>
    <row r="1043" spans="2:65" s="11" customFormat="1">
      <c r="B1043" s="185"/>
      <c r="D1043" s="180" t="s">
        <v>133</v>
      </c>
      <c r="E1043" s="186" t="s">
        <v>5</v>
      </c>
      <c r="F1043" s="187" t="s">
        <v>1012</v>
      </c>
      <c r="H1043" s="188">
        <v>5</v>
      </c>
      <c r="I1043" s="189"/>
      <c r="L1043" s="185"/>
      <c r="M1043" s="190"/>
      <c r="N1043" s="191"/>
      <c r="O1043" s="191"/>
      <c r="P1043" s="191"/>
      <c r="Q1043" s="191"/>
      <c r="R1043" s="191"/>
      <c r="S1043" s="191"/>
      <c r="T1043" s="192"/>
      <c r="AT1043" s="186" t="s">
        <v>133</v>
      </c>
      <c r="AU1043" s="186" t="s">
        <v>81</v>
      </c>
      <c r="AV1043" s="11" t="s">
        <v>81</v>
      </c>
      <c r="AW1043" s="11" t="s">
        <v>35</v>
      </c>
      <c r="AX1043" s="11" t="s">
        <v>71</v>
      </c>
      <c r="AY1043" s="186" t="s">
        <v>120</v>
      </c>
    </row>
    <row r="1044" spans="2:65" s="12" customFormat="1">
      <c r="B1044" s="193"/>
      <c r="D1044" s="180" t="s">
        <v>133</v>
      </c>
      <c r="E1044" s="194" t="s">
        <v>5</v>
      </c>
      <c r="F1044" s="195" t="s">
        <v>135</v>
      </c>
      <c r="H1044" s="196">
        <v>5</v>
      </c>
      <c r="I1044" s="197"/>
      <c r="L1044" s="193"/>
      <c r="M1044" s="198"/>
      <c r="N1044" s="199"/>
      <c r="O1044" s="199"/>
      <c r="P1044" s="199"/>
      <c r="Q1044" s="199"/>
      <c r="R1044" s="199"/>
      <c r="S1044" s="199"/>
      <c r="T1044" s="200"/>
      <c r="AT1044" s="194" t="s">
        <v>133</v>
      </c>
      <c r="AU1044" s="194" t="s">
        <v>81</v>
      </c>
      <c r="AV1044" s="12" t="s">
        <v>127</v>
      </c>
      <c r="AW1044" s="12" t="s">
        <v>35</v>
      </c>
      <c r="AX1044" s="12" t="s">
        <v>79</v>
      </c>
      <c r="AY1044" s="194" t="s">
        <v>120</v>
      </c>
    </row>
    <row r="1045" spans="2:65" s="1" customFormat="1" ht="25.5" customHeight="1">
      <c r="B1045" s="167"/>
      <c r="C1045" s="201" t="s">
        <v>1169</v>
      </c>
      <c r="D1045" s="201" t="s">
        <v>332</v>
      </c>
      <c r="E1045" s="202" t="s">
        <v>1170</v>
      </c>
      <c r="F1045" s="203" t="s">
        <v>1171</v>
      </c>
      <c r="G1045" s="204" t="s">
        <v>125</v>
      </c>
      <c r="H1045" s="205">
        <v>2</v>
      </c>
      <c r="I1045" s="206"/>
      <c r="J1045" s="207">
        <f>ROUND(I1045*H1045,2)</f>
        <v>0</v>
      </c>
      <c r="K1045" s="203" t="s">
        <v>126</v>
      </c>
      <c r="L1045" s="208"/>
      <c r="M1045" s="209" t="s">
        <v>5</v>
      </c>
      <c r="N1045" s="210" t="s">
        <v>42</v>
      </c>
      <c r="O1045" s="40"/>
      <c r="P1045" s="177">
        <f>O1045*H1045</f>
        <v>0</v>
      </c>
      <c r="Q1045" s="177">
        <v>0.254</v>
      </c>
      <c r="R1045" s="177">
        <f>Q1045*H1045</f>
        <v>0.50800000000000001</v>
      </c>
      <c r="S1045" s="177">
        <v>0</v>
      </c>
      <c r="T1045" s="178">
        <f>S1045*H1045</f>
        <v>0</v>
      </c>
      <c r="AR1045" s="22" t="s">
        <v>169</v>
      </c>
      <c r="AT1045" s="22" t="s">
        <v>332</v>
      </c>
      <c r="AU1045" s="22" t="s">
        <v>81</v>
      </c>
      <c r="AY1045" s="22" t="s">
        <v>120</v>
      </c>
      <c r="BE1045" s="179">
        <f>IF(N1045="základní",J1045,0)</f>
        <v>0</v>
      </c>
      <c r="BF1045" s="179">
        <f>IF(N1045="snížená",J1045,0)</f>
        <v>0</v>
      </c>
      <c r="BG1045" s="179">
        <f>IF(N1045="zákl. přenesená",J1045,0)</f>
        <v>0</v>
      </c>
      <c r="BH1045" s="179">
        <f>IF(N1045="sníž. přenesená",J1045,0)</f>
        <v>0</v>
      </c>
      <c r="BI1045" s="179">
        <f>IF(N1045="nulová",J1045,0)</f>
        <v>0</v>
      </c>
      <c r="BJ1045" s="22" t="s">
        <v>79</v>
      </c>
      <c r="BK1045" s="179">
        <f>ROUND(I1045*H1045,2)</f>
        <v>0</v>
      </c>
      <c r="BL1045" s="22" t="s">
        <v>127</v>
      </c>
      <c r="BM1045" s="22" t="s">
        <v>1172</v>
      </c>
    </row>
    <row r="1046" spans="2:65" s="1" customFormat="1">
      <c r="B1046" s="39"/>
      <c r="D1046" s="180" t="s">
        <v>129</v>
      </c>
      <c r="F1046" s="181" t="s">
        <v>1173</v>
      </c>
      <c r="I1046" s="182"/>
      <c r="L1046" s="39"/>
      <c r="M1046" s="183"/>
      <c r="N1046" s="40"/>
      <c r="O1046" s="40"/>
      <c r="P1046" s="40"/>
      <c r="Q1046" s="40"/>
      <c r="R1046" s="40"/>
      <c r="S1046" s="40"/>
      <c r="T1046" s="68"/>
      <c r="AT1046" s="22" t="s">
        <v>129</v>
      </c>
      <c r="AU1046" s="22" t="s">
        <v>81</v>
      </c>
    </row>
    <row r="1047" spans="2:65" s="11" customFormat="1">
      <c r="B1047" s="185"/>
      <c r="D1047" s="180" t="s">
        <v>133</v>
      </c>
      <c r="E1047" s="186" t="s">
        <v>5</v>
      </c>
      <c r="F1047" s="187" t="s">
        <v>336</v>
      </c>
      <c r="H1047" s="188">
        <v>2</v>
      </c>
      <c r="I1047" s="189"/>
      <c r="L1047" s="185"/>
      <c r="M1047" s="190"/>
      <c r="N1047" s="191"/>
      <c r="O1047" s="191"/>
      <c r="P1047" s="191"/>
      <c r="Q1047" s="191"/>
      <c r="R1047" s="191"/>
      <c r="S1047" s="191"/>
      <c r="T1047" s="192"/>
      <c r="AT1047" s="186" t="s">
        <v>133</v>
      </c>
      <c r="AU1047" s="186" t="s">
        <v>81</v>
      </c>
      <c r="AV1047" s="11" t="s">
        <v>81</v>
      </c>
      <c r="AW1047" s="11" t="s">
        <v>35</v>
      </c>
      <c r="AX1047" s="11" t="s">
        <v>71</v>
      </c>
      <c r="AY1047" s="186" t="s">
        <v>120</v>
      </c>
    </row>
    <row r="1048" spans="2:65" s="12" customFormat="1">
      <c r="B1048" s="193"/>
      <c r="D1048" s="180" t="s">
        <v>133</v>
      </c>
      <c r="E1048" s="194" t="s">
        <v>5</v>
      </c>
      <c r="F1048" s="195" t="s">
        <v>135</v>
      </c>
      <c r="H1048" s="196">
        <v>2</v>
      </c>
      <c r="I1048" s="197"/>
      <c r="L1048" s="193"/>
      <c r="M1048" s="198"/>
      <c r="N1048" s="199"/>
      <c r="O1048" s="199"/>
      <c r="P1048" s="199"/>
      <c r="Q1048" s="199"/>
      <c r="R1048" s="199"/>
      <c r="S1048" s="199"/>
      <c r="T1048" s="200"/>
      <c r="AT1048" s="194" t="s">
        <v>133</v>
      </c>
      <c r="AU1048" s="194" t="s">
        <v>81</v>
      </c>
      <c r="AV1048" s="12" t="s">
        <v>127</v>
      </c>
      <c r="AW1048" s="12" t="s">
        <v>35</v>
      </c>
      <c r="AX1048" s="12" t="s">
        <v>79</v>
      </c>
      <c r="AY1048" s="194" t="s">
        <v>120</v>
      </c>
    </row>
    <row r="1049" spans="2:65" s="1" customFormat="1" ht="25.5" customHeight="1">
      <c r="B1049" s="167"/>
      <c r="C1049" s="201" t="s">
        <v>1174</v>
      </c>
      <c r="D1049" s="201" t="s">
        <v>332</v>
      </c>
      <c r="E1049" s="202" t="s">
        <v>1175</v>
      </c>
      <c r="F1049" s="203" t="s">
        <v>1176</v>
      </c>
      <c r="G1049" s="204" t="s">
        <v>125</v>
      </c>
      <c r="H1049" s="205">
        <v>3</v>
      </c>
      <c r="I1049" s="206"/>
      <c r="J1049" s="207">
        <f>ROUND(I1049*H1049,2)</f>
        <v>0</v>
      </c>
      <c r="K1049" s="203" t="s">
        <v>126</v>
      </c>
      <c r="L1049" s="208"/>
      <c r="M1049" s="209" t="s">
        <v>5</v>
      </c>
      <c r="N1049" s="210" t="s">
        <v>42</v>
      </c>
      <c r="O1049" s="40"/>
      <c r="P1049" s="177">
        <f>O1049*H1049</f>
        <v>0</v>
      </c>
      <c r="Q1049" s="177">
        <v>0.50600000000000001</v>
      </c>
      <c r="R1049" s="177">
        <f>Q1049*H1049</f>
        <v>1.518</v>
      </c>
      <c r="S1049" s="177">
        <v>0</v>
      </c>
      <c r="T1049" s="178">
        <f>S1049*H1049</f>
        <v>0</v>
      </c>
      <c r="AR1049" s="22" t="s">
        <v>169</v>
      </c>
      <c r="AT1049" s="22" t="s">
        <v>332</v>
      </c>
      <c r="AU1049" s="22" t="s">
        <v>81</v>
      </c>
      <c r="AY1049" s="22" t="s">
        <v>120</v>
      </c>
      <c r="BE1049" s="179">
        <f>IF(N1049="základní",J1049,0)</f>
        <v>0</v>
      </c>
      <c r="BF1049" s="179">
        <f>IF(N1049="snížená",J1049,0)</f>
        <v>0</v>
      </c>
      <c r="BG1049" s="179">
        <f>IF(N1049="zákl. přenesená",J1049,0)</f>
        <v>0</v>
      </c>
      <c r="BH1049" s="179">
        <f>IF(N1049="sníž. přenesená",J1049,0)</f>
        <v>0</v>
      </c>
      <c r="BI1049" s="179">
        <f>IF(N1049="nulová",J1049,0)</f>
        <v>0</v>
      </c>
      <c r="BJ1049" s="22" t="s">
        <v>79</v>
      </c>
      <c r="BK1049" s="179">
        <f>ROUND(I1049*H1049,2)</f>
        <v>0</v>
      </c>
      <c r="BL1049" s="22" t="s">
        <v>127</v>
      </c>
      <c r="BM1049" s="22" t="s">
        <v>1177</v>
      </c>
    </row>
    <row r="1050" spans="2:65" s="1" customFormat="1">
      <c r="B1050" s="39"/>
      <c r="D1050" s="180" t="s">
        <v>129</v>
      </c>
      <c r="F1050" s="181" t="s">
        <v>1178</v>
      </c>
      <c r="I1050" s="182"/>
      <c r="L1050" s="39"/>
      <c r="M1050" s="183"/>
      <c r="N1050" s="40"/>
      <c r="O1050" s="40"/>
      <c r="P1050" s="40"/>
      <c r="Q1050" s="40"/>
      <c r="R1050" s="40"/>
      <c r="S1050" s="40"/>
      <c r="T1050" s="68"/>
      <c r="AT1050" s="22" t="s">
        <v>129</v>
      </c>
      <c r="AU1050" s="22" t="s">
        <v>81</v>
      </c>
    </row>
    <row r="1051" spans="2:65" s="11" customFormat="1">
      <c r="B1051" s="185"/>
      <c r="D1051" s="180" t="s">
        <v>133</v>
      </c>
      <c r="E1051" s="186" t="s">
        <v>5</v>
      </c>
      <c r="F1051" s="187" t="s">
        <v>783</v>
      </c>
      <c r="H1051" s="188">
        <v>3</v>
      </c>
      <c r="I1051" s="189"/>
      <c r="L1051" s="185"/>
      <c r="M1051" s="190"/>
      <c r="N1051" s="191"/>
      <c r="O1051" s="191"/>
      <c r="P1051" s="191"/>
      <c r="Q1051" s="191"/>
      <c r="R1051" s="191"/>
      <c r="S1051" s="191"/>
      <c r="T1051" s="192"/>
      <c r="AT1051" s="186" t="s">
        <v>133</v>
      </c>
      <c r="AU1051" s="186" t="s">
        <v>81</v>
      </c>
      <c r="AV1051" s="11" t="s">
        <v>81</v>
      </c>
      <c r="AW1051" s="11" t="s">
        <v>35</v>
      </c>
      <c r="AX1051" s="11" t="s">
        <v>71</v>
      </c>
      <c r="AY1051" s="186" t="s">
        <v>120</v>
      </c>
    </row>
    <row r="1052" spans="2:65" s="12" customFormat="1">
      <c r="B1052" s="193"/>
      <c r="D1052" s="180" t="s">
        <v>133</v>
      </c>
      <c r="E1052" s="194" t="s">
        <v>5</v>
      </c>
      <c r="F1052" s="195" t="s">
        <v>135</v>
      </c>
      <c r="H1052" s="196">
        <v>3</v>
      </c>
      <c r="I1052" s="197"/>
      <c r="L1052" s="193"/>
      <c r="M1052" s="198"/>
      <c r="N1052" s="199"/>
      <c r="O1052" s="199"/>
      <c r="P1052" s="199"/>
      <c r="Q1052" s="199"/>
      <c r="R1052" s="199"/>
      <c r="S1052" s="199"/>
      <c r="T1052" s="200"/>
      <c r="AT1052" s="194" t="s">
        <v>133</v>
      </c>
      <c r="AU1052" s="194" t="s">
        <v>81</v>
      </c>
      <c r="AV1052" s="12" t="s">
        <v>127</v>
      </c>
      <c r="AW1052" s="12" t="s">
        <v>35</v>
      </c>
      <c r="AX1052" s="12" t="s">
        <v>79</v>
      </c>
      <c r="AY1052" s="194" t="s">
        <v>120</v>
      </c>
    </row>
    <row r="1053" spans="2:65" s="1" customFormat="1" ht="25.5" customHeight="1">
      <c r="B1053" s="167"/>
      <c r="C1053" s="201" t="s">
        <v>1179</v>
      </c>
      <c r="D1053" s="201" t="s">
        <v>332</v>
      </c>
      <c r="E1053" s="202" t="s">
        <v>1180</v>
      </c>
      <c r="F1053" s="203" t="s">
        <v>1181</v>
      </c>
      <c r="G1053" s="204" t="s">
        <v>125</v>
      </c>
      <c r="H1053" s="205">
        <v>4</v>
      </c>
      <c r="I1053" s="206"/>
      <c r="J1053" s="207">
        <f>ROUND(I1053*H1053,2)</f>
        <v>0</v>
      </c>
      <c r="K1053" s="203" t="s">
        <v>126</v>
      </c>
      <c r="L1053" s="208"/>
      <c r="M1053" s="209" t="s">
        <v>5</v>
      </c>
      <c r="N1053" s="210" t="s">
        <v>42</v>
      </c>
      <c r="O1053" s="40"/>
      <c r="P1053" s="177">
        <f>O1053*H1053</f>
        <v>0</v>
      </c>
      <c r="Q1053" s="177">
        <v>1.0129999999999999</v>
      </c>
      <c r="R1053" s="177">
        <f>Q1053*H1053</f>
        <v>4.0519999999999996</v>
      </c>
      <c r="S1053" s="177">
        <v>0</v>
      </c>
      <c r="T1053" s="178">
        <f>S1053*H1053</f>
        <v>0</v>
      </c>
      <c r="AR1053" s="22" t="s">
        <v>169</v>
      </c>
      <c r="AT1053" s="22" t="s">
        <v>332</v>
      </c>
      <c r="AU1053" s="22" t="s">
        <v>81</v>
      </c>
      <c r="AY1053" s="22" t="s">
        <v>120</v>
      </c>
      <c r="BE1053" s="179">
        <f>IF(N1053="základní",J1053,0)</f>
        <v>0</v>
      </c>
      <c r="BF1053" s="179">
        <f>IF(N1053="snížená",J1053,0)</f>
        <v>0</v>
      </c>
      <c r="BG1053" s="179">
        <f>IF(N1053="zákl. přenesená",J1053,0)</f>
        <v>0</v>
      </c>
      <c r="BH1053" s="179">
        <f>IF(N1053="sníž. přenesená",J1053,0)</f>
        <v>0</v>
      </c>
      <c r="BI1053" s="179">
        <f>IF(N1053="nulová",J1053,0)</f>
        <v>0</v>
      </c>
      <c r="BJ1053" s="22" t="s">
        <v>79</v>
      </c>
      <c r="BK1053" s="179">
        <f>ROUND(I1053*H1053,2)</f>
        <v>0</v>
      </c>
      <c r="BL1053" s="22" t="s">
        <v>127</v>
      </c>
      <c r="BM1053" s="22" t="s">
        <v>1182</v>
      </c>
    </row>
    <row r="1054" spans="2:65" s="1" customFormat="1">
      <c r="B1054" s="39"/>
      <c r="D1054" s="180" t="s">
        <v>129</v>
      </c>
      <c r="F1054" s="181" t="s">
        <v>1183</v>
      </c>
      <c r="I1054" s="182"/>
      <c r="L1054" s="39"/>
      <c r="M1054" s="183"/>
      <c r="N1054" s="40"/>
      <c r="O1054" s="40"/>
      <c r="P1054" s="40"/>
      <c r="Q1054" s="40"/>
      <c r="R1054" s="40"/>
      <c r="S1054" s="40"/>
      <c r="T1054" s="68"/>
      <c r="AT1054" s="22" t="s">
        <v>129</v>
      </c>
      <c r="AU1054" s="22" t="s">
        <v>81</v>
      </c>
    </row>
    <row r="1055" spans="2:65" s="11" customFormat="1">
      <c r="B1055" s="185"/>
      <c r="D1055" s="180" t="s">
        <v>133</v>
      </c>
      <c r="E1055" s="186" t="s">
        <v>5</v>
      </c>
      <c r="F1055" s="187" t="s">
        <v>134</v>
      </c>
      <c r="H1055" s="188">
        <v>4</v>
      </c>
      <c r="I1055" s="189"/>
      <c r="L1055" s="185"/>
      <c r="M1055" s="190"/>
      <c r="N1055" s="191"/>
      <c r="O1055" s="191"/>
      <c r="P1055" s="191"/>
      <c r="Q1055" s="191"/>
      <c r="R1055" s="191"/>
      <c r="S1055" s="191"/>
      <c r="T1055" s="192"/>
      <c r="AT1055" s="186" t="s">
        <v>133</v>
      </c>
      <c r="AU1055" s="186" t="s">
        <v>81</v>
      </c>
      <c r="AV1055" s="11" t="s">
        <v>81</v>
      </c>
      <c r="AW1055" s="11" t="s">
        <v>35</v>
      </c>
      <c r="AX1055" s="11" t="s">
        <v>71</v>
      </c>
      <c r="AY1055" s="186" t="s">
        <v>120</v>
      </c>
    </row>
    <row r="1056" spans="2:65" s="12" customFormat="1">
      <c r="B1056" s="193"/>
      <c r="D1056" s="180" t="s">
        <v>133</v>
      </c>
      <c r="E1056" s="194" t="s">
        <v>5</v>
      </c>
      <c r="F1056" s="195" t="s">
        <v>135</v>
      </c>
      <c r="H1056" s="196">
        <v>4</v>
      </c>
      <c r="I1056" s="197"/>
      <c r="L1056" s="193"/>
      <c r="M1056" s="198"/>
      <c r="N1056" s="199"/>
      <c r="O1056" s="199"/>
      <c r="P1056" s="199"/>
      <c r="Q1056" s="199"/>
      <c r="R1056" s="199"/>
      <c r="S1056" s="199"/>
      <c r="T1056" s="200"/>
      <c r="AT1056" s="194" t="s">
        <v>133</v>
      </c>
      <c r="AU1056" s="194" t="s">
        <v>81</v>
      </c>
      <c r="AV1056" s="12" t="s">
        <v>127</v>
      </c>
      <c r="AW1056" s="12" t="s">
        <v>35</v>
      </c>
      <c r="AX1056" s="12" t="s">
        <v>79</v>
      </c>
      <c r="AY1056" s="194" t="s">
        <v>120</v>
      </c>
    </row>
    <row r="1057" spans="2:65" s="1" customFormat="1" ht="16.5" customHeight="1">
      <c r="B1057" s="167"/>
      <c r="C1057" s="201" t="s">
        <v>1184</v>
      </c>
      <c r="D1057" s="201" t="s">
        <v>332</v>
      </c>
      <c r="E1057" s="202" t="s">
        <v>1185</v>
      </c>
      <c r="F1057" s="203" t="s">
        <v>1186</v>
      </c>
      <c r="G1057" s="204" t="s">
        <v>125</v>
      </c>
      <c r="H1057" s="205">
        <v>7</v>
      </c>
      <c r="I1057" s="206"/>
      <c r="J1057" s="207">
        <f>ROUND(I1057*H1057,2)</f>
        <v>0</v>
      </c>
      <c r="K1057" s="203" t="s">
        <v>126</v>
      </c>
      <c r="L1057" s="208"/>
      <c r="M1057" s="209" t="s">
        <v>5</v>
      </c>
      <c r="N1057" s="210" t="s">
        <v>42</v>
      </c>
      <c r="O1057" s="40"/>
      <c r="P1057" s="177">
        <f>O1057*H1057</f>
        <v>0</v>
      </c>
      <c r="Q1057" s="177">
        <v>0.54800000000000004</v>
      </c>
      <c r="R1057" s="177">
        <f>Q1057*H1057</f>
        <v>3.8360000000000003</v>
      </c>
      <c r="S1057" s="177">
        <v>0</v>
      </c>
      <c r="T1057" s="178">
        <f>S1057*H1057</f>
        <v>0</v>
      </c>
      <c r="AR1057" s="22" t="s">
        <v>169</v>
      </c>
      <c r="AT1057" s="22" t="s">
        <v>332</v>
      </c>
      <c r="AU1057" s="22" t="s">
        <v>81</v>
      </c>
      <c r="AY1057" s="22" t="s">
        <v>120</v>
      </c>
      <c r="BE1057" s="179">
        <f>IF(N1057="základní",J1057,0)</f>
        <v>0</v>
      </c>
      <c r="BF1057" s="179">
        <f>IF(N1057="snížená",J1057,0)</f>
        <v>0</v>
      </c>
      <c r="BG1057" s="179">
        <f>IF(N1057="zákl. přenesená",J1057,0)</f>
        <v>0</v>
      </c>
      <c r="BH1057" s="179">
        <f>IF(N1057="sníž. přenesená",J1057,0)</f>
        <v>0</v>
      </c>
      <c r="BI1057" s="179">
        <f>IF(N1057="nulová",J1057,0)</f>
        <v>0</v>
      </c>
      <c r="BJ1057" s="22" t="s">
        <v>79</v>
      </c>
      <c r="BK1057" s="179">
        <f>ROUND(I1057*H1057,2)</f>
        <v>0</v>
      </c>
      <c r="BL1057" s="22" t="s">
        <v>127</v>
      </c>
      <c r="BM1057" s="22" t="s">
        <v>1187</v>
      </c>
    </row>
    <row r="1058" spans="2:65" s="1" customFormat="1">
      <c r="B1058" s="39"/>
      <c r="D1058" s="180" t="s">
        <v>129</v>
      </c>
      <c r="F1058" s="181" t="s">
        <v>1188</v>
      </c>
      <c r="I1058" s="182"/>
      <c r="L1058" s="39"/>
      <c r="M1058" s="183"/>
      <c r="N1058" s="40"/>
      <c r="O1058" s="40"/>
      <c r="P1058" s="40"/>
      <c r="Q1058" s="40"/>
      <c r="R1058" s="40"/>
      <c r="S1058" s="40"/>
      <c r="T1058" s="68"/>
      <c r="AT1058" s="22" t="s">
        <v>129</v>
      </c>
      <c r="AU1058" s="22" t="s">
        <v>81</v>
      </c>
    </row>
    <row r="1059" spans="2:65" s="11" customFormat="1">
      <c r="B1059" s="185"/>
      <c r="D1059" s="180" t="s">
        <v>133</v>
      </c>
      <c r="E1059" s="186" t="s">
        <v>5</v>
      </c>
      <c r="F1059" s="187" t="s">
        <v>823</v>
      </c>
      <c r="H1059" s="188">
        <v>7</v>
      </c>
      <c r="I1059" s="189"/>
      <c r="L1059" s="185"/>
      <c r="M1059" s="190"/>
      <c r="N1059" s="191"/>
      <c r="O1059" s="191"/>
      <c r="P1059" s="191"/>
      <c r="Q1059" s="191"/>
      <c r="R1059" s="191"/>
      <c r="S1059" s="191"/>
      <c r="T1059" s="192"/>
      <c r="AT1059" s="186" t="s">
        <v>133</v>
      </c>
      <c r="AU1059" s="186" t="s">
        <v>81</v>
      </c>
      <c r="AV1059" s="11" t="s">
        <v>81</v>
      </c>
      <c r="AW1059" s="11" t="s">
        <v>35</v>
      </c>
      <c r="AX1059" s="11" t="s">
        <v>71</v>
      </c>
      <c r="AY1059" s="186" t="s">
        <v>120</v>
      </c>
    </row>
    <row r="1060" spans="2:65" s="12" customFormat="1">
      <c r="B1060" s="193"/>
      <c r="D1060" s="180" t="s">
        <v>133</v>
      </c>
      <c r="E1060" s="194" t="s">
        <v>5</v>
      </c>
      <c r="F1060" s="195" t="s">
        <v>135</v>
      </c>
      <c r="H1060" s="196">
        <v>7</v>
      </c>
      <c r="I1060" s="197"/>
      <c r="L1060" s="193"/>
      <c r="M1060" s="198"/>
      <c r="N1060" s="199"/>
      <c r="O1060" s="199"/>
      <c r="P1060" s="199"/>
      <c r="Q1060" s="199"/>
      <c r="R1060" s="199"/>
      <c r="S1060" s="199"/>
      <c r="T1060" s="200"/>
      <c r="AT1060" s="194" t="s">
        <v>133</v>
      </c>
      <c r="AU1060" s="194" t="s">
        <v>81</v>
      </c>
      <c r="AV1060" s="12" t="s">
        <v>127</v>
      </c>
      <c r="AW1060" s="12" t="s">
        <v>35</v>
      </c>
      <c r="AX1060" s="12" t="s">
        <v>79</v>
      </c>
      <c r="AY1060" s="194" t="s">
        <v>120</v>
      </c>
    </row>
    <row r="1061" spans="2:65" s="1" customFormat="1" ht="16.5" customHeight="1">
      <c r="B1061" s="167"/>
      <c r="C1061" s="201" t="s">
        <v>1189</v>
      </c>
      <c r="D1061" s="201" t="s">
        <v>332</v>
      </c>
      <c r="E1061" s="202" t="s">
        <v>1190</v>
      </c>
      <c r="F1061" s="203" t="s">
        <v>1191</v>
      </c>
      <c r="G1061" s="204" t="s">
        <v>125</v>
      </c>
      <c r="H1061" s="205">
        <v>4</v>
      </c>
      <c r="I1061" s="206"/>
      <c r="J1061" s="207">
        <f>ROUND(I1061*H1061,2)</f>
        <v>0</v>
      </c>
      <c r="K1061" s="203" t="s">
        <v>126</v>
      </c>
      <c r="L1061" s="208"/>
      <c r="M1061" s="209" t="s">
        <v>5</v>
      </c>
      <c r="N1061" s="210" t="s">
        <v>42</v>
      </c>
      <c r="O1061" s="40"/>
      <c r="P1061" s="177">
        <f>O1061*H1061</f>
        <v>0</v>
      </c>
      <c r="Q1061" s="177">
        <v>3.9E-2</v>
      </c>
      <c r="R1061" s="177">
        <f>Q1061*H1061</f>
        <v>0.156</v>
      </c>
      <c r="S1061" s="177">
        <v>0</v>
      </c>
      <c r="T1061" s="178">
        <f>S1061*H1061</f>
        <v>0</v>
      </c>
      <c r="AR1061" s="22" t="s">
        <v>169</v>
      </c>
      <c r="AT1061" s="22" t="s">
        <v>332</v>
      </c>
      <c r="AU1061" s="22" t="s">
        <v>81</v>
      </c>
      <c r="AY1061" s="22" t="s">
        <v>120</v>
      </c>
      <c r="BE1061" s="179">
        <f>IF(N1061="základní",J1061,0)</f>
        <v>0</v>
      </c>
      <c r="BF1061" s="179">
        <f>IF(N1061="snížená",J1061,0)</f>
        <v>0</v>
      </c>
      <c r="BG1061" s="179">
        <f>IF(N1061="zákl. přenesená",J1061,0)</f>
        <v>0</v>
      </c>
      <c r="BH1061" s="179">
        <f>IF(N1061="sníž. přenesená",J1061,0)</f>
        <v>0</v>
      </c>
      <c r="BI1061" s="179">
        <f>IF(N1061="nulová",J1061,0)</f>
        <v>0</v>
      </c>
      <c r="BJ1061" s="22" t="s">
        <v>79</v>
      </c>
      <c r="BK1061" s="179">
        <f>ROUND(I1061*H1061,2)</f>
        <v>0</v>
      </c>
      <c r="BL1061" s="22" t="s">
        <v>127</v>
      </c>
      <c r="BM1061" s="22" t="s">
        <v>1192</v>
      </c>
    </row>
    <row r="1062" spans="2:65" s="1" customFormat="1">
      <c r="B1062" s="39"/>
      <c r="D1062" s="180" t="s">
        <v>129</v>
      </c>
      <c r="F1062" s="181" t="s">
        <v>1193</v>
      </c>
      <c r="I1062" s="182"/>
      <c r="L1062" s="39"/>
      <c r="M1062" s="183"/>
      <c r="N1062" s="40"/>
      <c r="O1062" s="40"/>
      <c r="P1062" s="40"/>
      <c r="Q1062" s="40"/>
      <c r="R1062" s="40"/>
      <c r="S1062" s="40"/>
      <c r="T1062" s="68"/>
      <c r="AT1062" s="22" t="s">
        <v>129</v>
      </c>
      <c r="AU1062" s="22" t="s">
        <v>81</v>
      </c>
    </row>
    <row r="1063" spans="2:65" s="11" customFormat="1">
      <c r="B1063" s="185"/>
      <c r="D1063" s="180" t="s">
        <v>133</v>
      </c>
      <c r="E1063" s="186" t="s">
        <v>5</v>
      </c>
      <c r="F1063" s="187" t="s">
        <v>134</v>
      </c>
      <c r="H1063" s="188">
        <v>4</v>
      </c>
      <c r="I1063" s="189"/>
      <c r="L1063" s="185"/>
      <c r="M1063" s="190"/>
      <c r="N1063" s="191"/>
      <c r="O1063" s="191"/>
      <c r="P1063" s="191"/>
      <c r="Q1063" s="191"/>
      <c r="R1063" s="191"/>
      <c r="S1063" s="191"/>
      <c r="T1063" s="192"/>
      <c r="AT1063" s="186" t="s">
        <v>133</v>
      </c>
      <c r="AU1063" s="186" t="s">
        <v>81</v>
      </c>
      <c r="AV1063" s="11" t="s">
        <v>81</v>
      </c>
      <c r="AW1063" s="11" t="s">
        <v>35</v>
      </c>
      <c r="AX1063" s="11" t="s">
        <v>71</v>
      </c>
      <c r="AY1063" s="186" t="s">
        <v>120</v>
      </c>
    </row>
    <row r="1064" spans="2:65" s="12" customFormat="1">
      <c r="B1064" s="193"/>
      <c r="D1064" s="180" t="s">
        <v>133</v>
      </c>
      <c r="E1064" s="194" t="s">
        <v>5</v>
      </c>
      <c r="F1064" s="195" t="s">
        <v>135</v>
      </c>
      <c r="H1064" s="196">
        <v>4</v>
      </c>
      <c r="I1064" s="197"/>
      <c r="L1064" s="193"/>
      <c r="M1064" s="198"/>
      <c r="N1064" s="199"/>
      <c r="O1064" s="199"/>
      <c r="P1064" s="199"/>
      <c r="Q1064" s="199"/>
      <c r="R1064" s="199"/>
      <c r="S1064" s="199"/>
      <c r="T1064" s="200"/>
      <c r="AT1064" s="194" t="s">
        <v>133</v>
      </c>
      <c r="AU1064" s="194" t="s">
        <v>81</v>
      </c>
      <c r="AV1064" s="12" t="s">
        <v>127</v>
      </c>
      <c r="AW1064" s="12" t="s">
        <v>35</v>
      </c>
      <c r="AX1064" s="12" t="s">
        <v>79</v>
      </c>
      <c r="AY1064" s="194" t="s">
        <v>120</v>
      </c>
    </row>
    <row r="1065" spans="2:65" s="1" customFormat="1" ht="16.5" customHeight="1">
      <c r="B1065" s="167"/>
      <c r="C1065" s="201" t="s">
        <v>1194</v>
      </c>
      <c r="D1065" s="201" t="s">
        <v>332</v>
      </c>
      <c r="E1065" s="202" t="s">
        <v>1195</v>
      </c>
      <c r="F1065" s="203" t="s">
        <v>1196</v>
      </c>
      <c r="G1065" s="204" t="s">
        <v>125</v>
      </c>
      <c r="H1065" s="205">
        <v>2</v>
      </c>
      <c r="I1065" s="206"/>
      <c r="J1065" s="207">
        <f>ROUND(I1065*H1065,2)</f>
        <v>0</v>
      </c>
      <c r="K1065" s="203" t="s">
        <v>126</v>
      </c>
      <c r="L1065" s="208"/>
      <c r="M1065" s="209" t="s">
        <v>5</v>
      </c>
      <c r="N1065" s="210" t="s">
        <v>42</v>
      </c>
      <c r="O1065" s="40"/>
      <c r="P1065" s="177">
        <f>O1065*H1065</f>
        <v>0</v>
      </c>
      <c r="Q1065" s="177">
        <v>5.0999999999999997E-2</v>
      </c>
      <c r="R1065" s="177">
        <f>Q1065*H1065</f>
        <v>0.10199999999999999</v>
      </c>
      <c r="S1065" s="177">
        <v>0</v>
      </c>
      <c r="T1065" s="178">
        <f>S1065*H1065</f>
        <v>0</v>
      </c>
      <c r="AR1065" s="22" t="s">
        <v>169</v>
      </c>
      <c r="AT1065" s="22" t="s">
        <v>332</v>
      </c>
      <c r="AU1065" s="22" t="s">
        <v>81</v>
      </c>
      <c r="AY1065" s="22" t="s">
        <v>120</v>
      </c>
      <c r="BE1065" s="179">
        <f>IF(N1065="základní",J1065,0)</f>
        <v>0</v>
      </c>
      <c r="BF1065" s="179">
        <f>IF(N1065="snížená",J1065,0)</f>
        <v>0</v>
      </c>
      <c r="BG1065" s="179">
        <f>IF(N1065="zákl. přenesená",J1065,0)</f>
        <v>0</v>
      </c>
      <c r="BH1065" s="179">
        <f>IF(N1065="sníž. přenesená",J1065,0)</f>
        <v>0</v>
      </c>
      <c r="BI1065" s="179">
        <f>IF(N1065="nulová",J1065,0)</f>
        <v>0</v>
      </c>
      <c r="BJ1065" s="22" t="s">
        <v>79</v>
      </c>
      <c r="BK1065" s="179">
        <f>ROUND(I1065*H1065,2)</f>
        <v>0</v>
      </c>
      <c r="BL1065" s="22" t="s">
        <v>127</v>
      </c>
      <c r="BM1065" s="22" t="s">
        <v>1197</v>
      </c>
    </row>
    <row r="1066" spans="2:65" s="1" customFormat="1">
      <c r="B1066" s="39"/>
      <c r="D1066" s="180" t="s">
        <v>129</v>
      </c>
      <c r="F1066" s="181" t="s">
        <v>1198</v>
      </c>
      <c r="I1066" s="182"/>
      <c r="L1066" s="39"/>
      <c r="M1066" s="183"/>
      <c r="N1066" s="40"/>
      <c r="O1066" s="40"/>
      <c r="P1066" s="40"/>
      <c r="Q1066" s="40"/>
      <c r="R1066" s="40"/>
      <c r="S1066" s="40"/>
      <c r="T1066" s="68"/>
      <c r="AT1066" s="22" t="s">
        <v>129</v>
      </c>
      <c r="AU1066" s="22" t="s">
        <v>81</v>
      </c>
    </row>
    <row r="1067" spans="2:65" s="11" customFormat="1">
      <c r="B1067" s="185"/>
      <c r="D1067" s="180" t="s">
        <v>133</v>
      </c>
      <c r="E1067" s="186" t="s">
        <v>5</v>
      </c>
      <c r="F1067" s="187" t="s">
        <v>336</v>
      </c>
      <c r="H1067" s="188">
        <v>2</v>
      </c>
      <c r="I1067" s="189"/>
      <c r="L1067" s="185"/>
      <c r="M1067" s="190"/>
      <c r="N1067" s="191"/>
      <c r="O1067" s="191"/>
      <c r="P1067" s="191"/>
      <c r="Q1067" s="191"/>
      <c r="R1067" s="191"/>
      <c r="S1067" s="191"/>
      <c r="T1067" s="192"/>
      <c r="AT1067" s="186" t="s">
        <v>133</v>
      </c>
      <c r="AU1067" s="186" t="s">
        <v>81</v>
      </c>
      <c r="AV1067" s="11" t="s">
        <v>81</v>
      </c>
      <c r="AW1067" s="11" t="s">
        <v>35</v>
      </c>
      <c r="AX1067" s="11" t="s">
        <v>71</v>
      </c>
      <c r="AY1067" s="186" t="s">
        <v>120</v>
      </c>
    </row>
    <row r="1068" spans="2:65" s="12" customFormat="1">
      <c r="B1068" s="193"/>
      <c r="D1068" s="180" t="s">
        <v>133</v>
      </c>
      <c r="E1068" s="194" t="s">
        <v>5</v>
      </c>
      <c r="F1068" s="195" t="s">
        <v>135</v>
      </c>
      <c r="H1068" s="196">
        <v>2</v>
      </c>
      <c r="I1068" s="197"/>
      <c r="L1068" s="193"/>
      <c r="M1068" s="198"/>
      <c r="N1068" s="199"/>
      <c r="O1068" s="199"/>
      <c r="P1068" s="199"/>
      <c r="Q1068" s="199"/>
      <c r="R1068" s="199"/>
      <c r="S1068" s="199"/>
      <c r="T1068" s="200"/>
      <c r="AT1068" s="194" t="s">
        <v>133</v>
      </c>
      <c r="AU1068" s="194" t="s">
        <v>81</v>
      </c>
      <c r="AV1068" s="12" t="s">
        <v>127</v>
      </c>
      <c r="AW1068" s="12" t="s">
        <v>35</v>
      </c>
      <c r="AX1068" s="12" t="s">
        <v>79</v>
      </c>
      <c r="AY1068" s="194" t="s">
        <v>120</v>
      </c>
    </row>
    <row r="1069" spans="2:65" s="1" customFormat="1" ht="16.5" customHeight="1">
      <c r="B1069" s="167"/>
      <c r="C1069" s="201" t="s">
        <v>1199</v>
      </c>
      <c r="D1069" s="201" t="s">
        <v>332</v>
      </c>
      <c r="E1069" s="202" t="s">
        <v>1200</v>
      </c>
      <c r="F1069" s="203" t="s">
        <v>1201</v>
      </c>
      <c r="G1069" s="204" t="s">
        <v>125</v>
      </c>
      <c r="H1069" s="205">
        <v>10</v>
      </c>
      <c r="I1069" s="206"/>
      <c r="J1069" s="207">
        <f>ROUND(I1069*H1069,2)</f>
        <v>0</v>
      </c>
      <c r="K1069" s="203" t="s">
        <v>126</v>
      </c>
      <c r="L1069" s="208"/>
      <c r="M1069" s="209" t="s">
        <v>5</v>
      </c>
      <c r="N1069" s="210" t="s">
        <v>42</v>
      </c>
      <c r="O1069" s="40"/>
      <c r="P1069" s="177">
        <f>O1069*H1069</f>
        <v>0</v>
      </c>
      <c r="Q1069" s="177">
        <v>6.4000000000000001E-2</v>
      </c>
      <c r="R1069" s="177">
        <f>Q1069*H1069</f>
        <v>0.64</v>
      </c>
      <c r="S1069" s="177">
        <v>0</v>
      </c>
      <c r="T1069" s="178">
        <f>S1069*H1069</f>
        <v>0</v>
      </c>
      <c r="AR1069" s="22" t="s">
        <v>169</v>
      </c>
      <c r="AT1069" s="22" t="s">
        <v>332</v>
      </c>
      <c r="AU1069" s="22" t="s">
        <v>81</v>
      </c>
      <c r="AY1069" s="22" t="s">
        <v>120</v>
      </c>
      <c r="BE1069" s="179">
        <f>IF(N1069="základní",J1069,0)</f>
        <v>0</v>
      </c>
      <c r="BF1069" s="179">
        <f>IF(N1069="snížená",J1069,0)</f>
        <v>0</v>
      </c>
      <c r="BG1069" s="179">
        <f>IF(N1069="zákl. přenesená",J1069,0)</f>
        <v>0</v>
      </c>
      <c r="BH1069" s="179">
        <f>IF(N1069="sníž. přenesená",J1069,0)</f>
        <v>0</v>
      </c>
      <c r="BI1069" s="179">
        <f>IF(N1069="nulová",J1069,0)</f>
        <v>0</v>
      </c>
      <c r="BJ1069" s="22" t="s">
        <v>79</v>
      </c>
      <c r="BK1069" s="179">
        <f>ROUND(I1069*H1069,2)</f>
        <v>0</v>
      </c>
      <c r="BL1069" s="22" t="s">
        <v>127</v>
      </c>
      <c r="BM1069" s="22" t="s">
        <v>1202</v>
      </c>
    </row>
    <row r="1070" spans="2:65" s="1" customFormat="1">
      <c r="B1070" s="39"/>
      <c r="D1070" s="180" t="s">
        <v>129</v>
      </c>
      <c r="F1070" s="181" t="s">
        <v>1203</v>
      </c>
      <c r="I1070" s="182"/>
      <c r="L1070" s="39"/>
      <c r="M1070" s="183"/>
      <c r="N1070" s="40"/>
      <c r="O1070" s="40"/>
      <c r="P1070" s="40"/>
      <c r="Q1070" s="40"/>
      <c r="R1070" s="40"/>
      <c r="S1070" s="40"/>
      <c r="T1070" s="68"/>
      <c r="AT1070" s="22" t="s">
        <v>129</v>
      </c>
      <c r="AU1070" s="22" t="s">
        <v>81</v>
      </c>
    </row>
    <row r="1071" spans="2:65" s="11" customFormat="1">
      <c r="B1071" s="185"/>
      <c r="D1071" s="180" t="s">
        <v>133</v>
      </c>
      <c r="E1071" s="186" t="s">
        <v>5</v>
      </c>
      <c r="F1071" s="187" t="s">
        <v>1204</v>
      </c>
      <c r="H1071" s="188">
        <v>10</v>
      </c>
      <c r="I1071" s="189"/>
      <c r="L1071" s="185"/>
      <c r="M1071" s="190"/>
      <c r="N1071" s="191"/>
      <c r="O1071" s="191"/>
      <c r="P1071" s="191"/>
      <c r="Q1071" s="191"/>
      <c r="R1071" s="191"/>
      <c r="S1071" s="191"/>
      <c r="T1071" s="192"/>
      <c r="AT1071" s="186" t="s">
        <v>133</v>
      </c>
      <c r="AU1071" s="186" t="s">
        <v>81</v>
      </c>
      <c r="AV1071" s="11" t="s">
        <v>81</v>
      </c>
      <c r="AW1071" s="11" t="s">
        <v>35</v>
      </c>
      <c r="AX1071" s="11" t="s">
        <v>71</v>
      </c>
      <c r="AY1071" s="186" t="s">
        <v>120</v>
      </c>
    </row>
    <row r="1072" spans="2:65" s="12" customFormat="1">
      <c r="B1072" s="193"/>
      <c r="D1072" s="180" t="s">
        <v>133</v>
      </c>
      <c r="E1072" s="194" t="s">
        <v>5</v>
      </c>
      <c r="F1072" s="195" t="s">
        <v>135</v>
      </c>
      <c r="H1072" s="196">
        <v>10</v>
      </c>
      <c r="I1072" s="197"/>
      <c r="L1072" s="193"/>
      <c r="M1072" s="198"/>
      <c r="N1072" s="199"/>
      <c r="O1072" s="199"/>
      <c r="P1072" s="199"/>
      <c r="Q1072" s="199"/>
      <c r="R1072" s="199"/>
      <c r="S1072" s="199"/>
      <c r="T1072" s="200"/>
      <c r="AT1072" s="194" t="s">
        <v>133</v>
      </c>
      <c r="AU1072" s="194" t="s">
        <v>81</v>
      </c>
      <c r="AV1072" s="12" t="s">
        <v>127</v>
      </c>
      <c r="AW1072" s="12" t="s">
        <v>35</v>
      </c>
      <c r="AX1072" s="12" t="s">
        <v>79</v>
      </c>
      <c r="AY1072" s="194" t="s">
        <v>120</v>
      </c>
    </row>
    <row r="1073" spans="2:65" s="1" customFormat="1" ht="16.5" customHeight="1">
      <c r="B1073" s="167"/>
      <c r="C1073" s="201" t="s">
        <v>1205</v>
      </c>
      <c r="D1073" s="201" t="s">
        <v>332</v>
      </c>
      <c r="E1073" s="202" t="s">
        <v>1206</v>
      </c>
      <c r="F1073" s="203" t="s">
        <v>1207</v>
      </c>
      <c r="G1073" s="204" t="s">
        <v>125</v>
      </c>
      <c r="H1073" s="205">
        <v>6</v>
      </c>
      <c r="I1073" s="206"/>
      <c r="J1073" s="207">
        <f>ROUND(I1073*H1073,2)</f>
        <v>0</v>
      </c>
      <c r="K1073" s="203" t="s">
        <v>5</v>
      </c>
      <c r="L1073" s="208"/>
      <c r="M1073" s="209" t="s">
        <v>5</v>
      </c>
      <c r="N1073" s="210" t="s">
        <v>42</v>
      </c>
      <c r="O1073" s="40"/>
      <c r="P1073" s="177">
        <f>O1073*H1073</f>
        <v>0</v>
      </c>
      <c r="Q1073" s="177">
        <v>6.4000000000000001E-2</v>
      </c>
      <c r="R1073" s="177">
        <f>Q1073*H1073</f>
        <v>0.38400000000000001</v>
      </c>
      <c r="S1073" s="177">
        <v>0</v>
      </c>
      <c r="T1073" s="178">
        <f>S1073*H1073</f>
        <v>0</v>
      </c>
      <c r="AR1073" s="22" t="s">
        <v>169</v>
      </c>
      <c r="AT1073" s="22" t="s">
        <v>332</v>
      </c>
      <c r="AU1073" s="22" t="s">
        <v>81</v>
      </c>
      <c r="AY1073" s="22" t="s">
        <v>120</v>
      </c>
      <c r="BE1073" s="179">
        <f>IF(N1073="základní",J1073,0)</f>
        <v>0</v>
      </c>
      <c r="BF1073" s="179">
        <f>IF(N1073="snížená",J1073,0)</f>
        <v>0</v>
      </c>
      <c r="BG1073" s="179">
        <f>IF(N1073="zákl. přenesená",J1073,0)</f>
        <v>0</v>
      </c>
      <c r="BH1073" s="179">
        <f>IF(N1073="sníž. přenesená",J1073,0)</f>
        <v>0</v>
      </c>
      <c r="BI1073" s="179">
        <f>IF(N1073="nulová",J1073,0)</f>
        <v>0</v>
      </c>
      <c r="BJ1073" s="22" t="s">
        <v>79</v>
      </c>
      <c r="BK1073" s="179">
        <f>ROUND(I1073*H1073,2)</f>
        <v>0</v>
      </c>
      <c r="BL1073" s="22" t="s">
        <v>127</v>
      </c>
      <c r="BM1073" s="22" t="s">
        <v>1208</v>
      </c>
    </row>
    <row r="1074" spans="2:65" s="1" customFormat="1">
      <c r="B1074" s="39"/>
      <c r="D1074" s="180" t="s">
        <v>129</v>
      </c>
      <c r="F1074" s="181" t="s">
        <v>1209</v>
      </c>
      <c r="I1074" s="182"/>
      <c r="L1074" s="39"/>
      <c r="M1074" s="183"/>
      <c r="N1074" s="40"/>
      <c r="O1074" s="40"/>
      <c r="P1074" s="40"/>
      <c r="Q1074" s="40"/>
      <c r="R1074" s="40"/>
      <c r="S1074" s="40"/>
      <c r="T1074" s="68"/>
      <c r="AT1074" s="22" t="s">
        <v>129</v>
      </c>
      <c r="AU1074" s="22" t="s">
        <v>81</v>
      </c>
    </row>
    <row r="1075" spans="2:65" s="11" customFormat="1">
      <c r="B1075" s="185"/>
      <c r="D1075" s="180" t="s">
        <v>133</v>
      </c>
      <c r="E1075" s="186" t="s">
        <v>5</v>
      </c>
      <c r="F1075" s="187" t="s">
        <v>789</v>
      </c>
      <c r="H1075" s="188">
        <v>6</v>
      </c>
      <c r="I1075" s="189"/>
      <c r="L1075" s="185"/>
      <c r="M1075" s="190"/>
      <c r="N1075" s="191"/>
      <c r="O1075" s="191"/>
      <c r="P1075" s="191"/>
      <c r="Q1075" s="191"/>
      <c r="R1075" s="191"/>
      <c r="S1075" s="191"/>
      <c r="T1075" s="192"/>
      <c r="AT1075" s="186" t="s">
        <v>133</v>
      </c>
      <c r="AU1075" s="186" t="s">
        <v>81</v>
      </c>
      <c r="AV1075" s="11" t="s">
        <v>81</v>
      </c>
      <c r="AW1075" s="11" t="s">
        <v>35</v>
      </c>
      <c r="AX1075" s="11" t="s">
        <v>71</v>
      </c>
      <c r="AY1075" s="186" t="s">
        <v>120</v>
      </c>
    </row>
    <row r="1076" spans="2:65" s="12" customFormat="1">
      <c r="B1076" s="193"/>
      <c r="D1076" s="180" t="s">
        <v>133</v>
      </c>
      <c r="E1076" s="194" t="s">
        <v>5</v>
      </c>
      <c r="F1076" s="195" t="s">
        <v>135</v>
      </c>
      <c r="H1076" s="196">
        <v>6</v>
      </c>
      <c r="I1076" s="197"/>
      <c r="L1076" s="193"/>
      <c r="M1076" s="198"/>
      <c r="N1076" s="199"/>
      <c r="O1076" s="199"/>
      <c r="P1076" s="199"/>
      <c r="Q1076" s="199"/>
      <c r="R1076" s="199"/>
      <c r="S1076" s="199"/>
      <c r="T1076" s="200"/>
      <c r="AT1076" s="194" t="s">
        <v>133</v>
      </c>
      <c r="AU1076" s="194" t="s">
        <v>81</v>
      </c>
      <c r="AV1076" s="12" t="s">
        <v>127</v>
      </c>
      <c r="AW1076" s="12" t="s">
        <v>35</v>
      </c>
      <c r="AX1076" s="12" t="s">
        <v>79</v>
      </c>
      <c r="AY1076" s="194" t="s">
        <v>120</v>
      </c>
    </row>
    <row r="1077" spans="2:65" s="1" customFormat="1" ht="16.5" customHeight="1">
      <c r="B1077" s="167"/>
      <c r="C1077" s="168" t="s">
        <v>1210</v>
      </c>
      <c r="D1077" s="168" t="s">
        <v>122</v>
      </c>
      <c r="E1077" s="169" t="s">
        <v>1211</v>
      </c>
      <c r="F1077" s="170" t="s">
        <v>1212</v>
      </c>
      <c r="G1077" s="171" t="s">
        <v>125</v>
      </c>
      <c r="H1077" s="172">
        <v>1</v>
      </c>
      <c r="I1077" s="173"/>
      <c r="J1077" s="174">
        <f>ROUND(I1077*H1077,2)</f>
        <v>0</v>
      </c>
      <c r="K1077" s="170" t="s">
        <v>126</v>
      </c>
      <c r="L1077" s="39"/>
      <c r="M1077" s="175" t="s">
        <v>5</v>
      </c>
      <c r="N1077" s="176" t="s">
        <v>42</v>
      </c>
      <c r="O1077" s="40"/>
      <c r="P1077" s="177">
        <f>O1077*H1077</f>
        <v>0</v>
      </c>
      <c r="Q1077" s="177">
        <v>6.4509999999999998E-2</v>
      </c>
      <c r="R1077" s="177">
        <f>Q1077*H1077</f>
        <v>6.4509999999999998E-2</v>
      </c>
      <c r="S1077" s="177">
        <v>0</v>
      </c>
      <c r="T1077" s="178">
        <f>S1077*H1077</f>
        <v>0</v>
      </c>
      <c r="AR1077" s="22" t="s">
        <v>127</v>
      </c>
      <c r="AT1077" s="22" t="s">
        <v>122</v>
      </c>
      <c r="AU1077" s="22" t="s">
        <v>81</v>
      </c>
      <c r="AY1077" s="22" t="s">
        <v>120</v>
      </c>
      <c r="BE1077" s="179">
        <f>IF(N1077="základní",J1077,0)</f>
        <v>0</v>
      </c>
      <c r="BF1077" s="179">
        <f>IF(N1077="snížená",J1077,0)</f>
        <v>0</v>
      </c>
      <c r="BG1077" s="179">
        <f>IF(N1077="zákl. přenesená",J1077,0)</f>
        <v>0</v>
      </c>
      <c r="BH1077" s="179">
        <f>IF(N1077="sníž. přenesená",J1077,0)</f>
        <v>0</v>
      </c>
      <c r="BI1077" s="179">
        <f>IF(N1077="nulová",J1077,0)</f>
        <v>0</v>
      </c>
      <c r="BJ1077" s="22" t="s">
        <v>79</v>
      </c>
      <c r="BK1077" s="179">
        <f>ROUND(I1077*H1077,2)</f>
        <v>0</v>
      </c>
      <c r="BL1077" s="22" t="s">
        <v>127</v>
      </c>
      <c r="BM1077" s="22" t="s">
        <v>1213</v>
      </c>
    </row>
    <row r="1078" spans="2:65" s="1" customFormat="1" ht="27">
      <c r="B1078" s="39"/>
      <c r="D1078" s="180" t="s">
        <v>129</v>
      </c>
      <c r="F1078" s="181" t="s">
        <v>1214</v>
      </c>
      <c r="I1078" s="182"/>
      <c r="L1078" s="39"/>
      <c r="M1078" s="183"/>
      <c r="N1078" s="40"/>
      <c r="O1078" s="40"/>
      <c r="P1078" s="40"/>
      <c r="Q1078" s="40"/>
      <c r="R1078" s="40"/>
      <c r="S1078" s="40"/>
      <c r="T1078" s="68"/>
      <c r="AT1078" s="22" t="s">
        <v>129</v>
      </c>
      <c r="AU1078" s="22" t="s">
        <v>81</v>
      </c>
    </row>
    <row r="1079" spans="2:65" s="11" customFormat="1">
      <c r="B1079" s="185"/>
      <c r="D1079" s="180" t="s">
        <v>133</v>
      </c>
      <c r="E1079" s="186" t="s">
        <v>5</v>
      </c>
      <c r="F1079" s="187" t="s">
        <v>79</v>
      </c>
      <c r="H1079" s="188">
        <v>1</v>
      </c>
      <c r="I1079" s="189"/>
      <c r="L1079" s="185"/>
      <c r="M1079" s="190"/>
      <c r="N1079" s="191"/>
      <c r="O1079" s="191"/>
      <c r="P1079" s="191"/>
      <c r="Q1079" s="191"/>
      <c r="R1079" s="191"/>
      <c r="S1079" s="191"/>
      <c r="T1079" s="192"/>
      <c r="AT1079" s="186" t="s">
        <v>133</v>
      </c>
      <c r="AU1079" s="186" t="s">
        <v>81</v>
      </c>
      <c r="AV1079" s="11" t="s">
        <v>81</v>
      </c>
      <c r="AW1079" s="11" t="s">
        <v>35</v>
      </c>
      <c r="AX1079" s="11" t="s">
        <v>71</v>
      </c>
      <c r="AY1079" s="186" t="s">
        <v>120</v>
      </c>
    </row>
    <row r="1080" spans="2:65" s="12" customFormat="1">
      <c r="B1080" s="193"/>
      <c r="D1080" s="180" t="s">
        <v>133</v>
      </c>
      <c r="E1080" s="194" t="s">
        <v>5</v>
      </c>
      <c r="F1080" s="195" t="s">
        <v>135</v>
      </c>
      <c r="H1080" s="196">
        <v>1</v>
      </c>
      <c r="I1080" s="197"/>
      <c r="L1080" s="193"/>
      <c r="M1080" s="198"/>
      <c r="N1080" s="199"/>
      <c r="O1080" s="199"/>
      <c r="P1080" s="199"/>
      <c r="Q1080" s="199"/>
      <c r="R1080" s="199"/>
      <c r="S1080" s="199"/>
      <c r="T1080" s="200"/>
      <c r="AT1080" s="194" t="s">
        <v>133</v>
      </c>
      <c r="AU1080" s="194" t="s">
        <v>81</v>
      </c>
      <c r="AV1080" s="12" t="s">
        <v>127</v>
      </c>
      <c r="AW1080" s="12" t="s">
        <v>35</v>
      </c>
      <c r="AX1080" s="12" t="s">
        <v>79</v>
      </c>
      <c r="AY1080" s="194" t="s">
        <v>120</v>
      </c>
    </row>
    <row r="1081" spans="2:65" s="1" customFormat="1" ht="25.5" customHeight="1">
      <c r="B1081" s="167"/>
      <c r="C1081" s="168" t="s">
        <v>1215</v>
      </c>
      <c r="D1081" s="168" t="s">
        <v>122</v>
      </c>
      <c r="E1081" s="169" t="s">
        <v>1216</v>
      </c>
      <c r="F1081" s="170" t="s">
        <v>1217</v>
      </c>
      <c r="G1081" s="171" t="s">
        <v>125</v>
      </c>
      <c r="H1081" s="172">
        <v>1</v>
      </c>
      <c r="I1081" s="173"/>
      <c r="J1081" s="174">
        <f>ROUND(I1081*H1081,2)</f>
        <v>0</v>
      </c>
      <c r="K1081" s="170" t="s">
        <v>126</v>
      </c>
      <c r="L1081" s="39"/>
      <c r="M1081" s="175" t="s">
        <v>5</v>
      </c>
      <c r="N1081" s="176" t="s">
        <v>42</v>
      </c>
      <c r="O1081" s="40"/>
      <c r="P1081" s="177">
        <f>O1081*H1081</f>
        <v>0</v>
      </c>
      <c r="Q1081" s="177">
        <v>7.4370000000000006E-2</v>
      </c>
      <c r="R1081" s="177">
        <f>Q1081*H1081</f>
        <v>7.4370000000000006E-2</v>
      </c>
      <c r="S1081" s="177">
        <v>0</v>
      </c>
      <c r="T1081" s="178">
        <f>S1081*H1081</f>
        <v>0</v>
      </c>
      <c r="AR1081" s="22" t="s">
        <v>127</v>
      </c>
      <c r="AT1081" s="22" t="s">
        <v>122</v>
      </c>
      <c r="AU1081" s="22" t="s">
        <v>81</v>
      </c>
      <c r="AY1081" s="22" t="s">
        <v>120</v>
      </c>
      <c r="BE1081" s="179">
        <f>IF(N1081="základní",J1081,0)</f>
        <v>0</v>
      </c>
      <c r="BF1081" s="179">
        <f>IF(N1081="snížená",J1081,0)</f>
        <v>0</v>
      </c>
      <c r="BG1081" s="179">
        <f>IF(N1081="zákl. přenesená",J1081,0)</f>
        <v>0</v>
      </c>
      <c r="BH1081" s="179">
        <f>IF(N1081="sníž. přenesená",J1081,0)</f>
        <v>0</v>
      </c>
      <c r="BI1081" s="179">
        <f>IF(N1081="nulová",J1081,0)</f>
        <v>0</v>
      </c>
      <c r="BJ1081" s="22" t="s">
        <v>79</v>
      </c>
      <c r="BK1081" s="179">
        <f>ROUND(I1081*H1081,2)</f>
        <v>0</v>
      </c>
      <c r="BL1081" s="22" t="s">
        <v>127</v>
      </c>
      <c r="BM1081" s="22" t="s">
        <v>1218</v>
      </c>
    </row>
    <row r="1082" spans="2:65" s="1" customFormat="1" ht="27">
      <c r="B1082" s="39"/>
      <c r="D1082" s="180" t="s">
        <v>129</v>
      </c>
      <c r="F1082" s="181" t="s">
        <v>1219</v>
      </c>
      <c r="I1082" s="182"/>
      <c r="L1082" s="39"/>
      <c r="M1082" s="183"/>
      <c r="N1082" s="40"/>
      <c r="O1082" s="40"/>
      <c r="P1082" s="40"/>
      <c r="Q1082" s="40"/>
      <c r="R1082" s="40"/>
      <c r="S1082" s="40"/>
      <c r="T1082" s="68"/>
      <c r="AT1082" s="22" t="s">
        <v>129</v>
      </c>
      <c r="AU1082" s="22" t="s">
        <v>81</v>
      </c>
    </row>
    <row r="1083" spans="2:65" s="11" customFormat="1">
      <c r="B1083" s="185"/>
      <c r="D1083" s="180" t="s">
        <v>133</v>
      </c>
      <c r="E1083" s="186" t="s">
        <v>5</v>
      </c>
      <c r="F1083" s="187" t="s">
        <v>79</v>
      </c>
      <c r="H1083" s="188">
        <v>1</v>
      </c>
      <c r="I1083" s="189"/>
      <c r="L1083" s="185"/>
      <c r="M1083" s="190"/>
      <c r="N1083" s="191"/>
      <c r="O1083" s="191"/>
      <c r="P1083" s="191"/>
      <c r="Q1083" s="191"/>
      <c r="R1083" s="191"/>
      <c r="S1083" s="191"/>
      <c r="T1083" s="192"/>
      <c r="AT1083" s="186" t="s">
        <v>133</v>
      </c>
      <c r="AU1083" s="186" t="s">
        <v>81</v>
      </c>
      <c r="AV1083" s="11" t="s">
        <v>81</v>
      </c>
      <c r="AW1083" s="11" t="s">
        <v>35</v>
      </c>
      <c r="AX1083" s="11" t="s">
        <v>71</v>
      </c>
      <c r="AY1083" s="186" t="s">
        <v>120</v>
      </c>
    </row>
    <row r="1084" spans="2:65" s="12" customFormat="1">
      <c r="B1084" s="193"/>
      <c r="D1084" s="180" t="s">
        <v>133</v>
      </c>
      <c r="E1084" s="194" t="s">
        <v>5</v>
      </c>
      <c r="F1084" s="195" t="s">
        <v>135</v>
      </c>
      <c r="H1084" s="196">
        <v>1</v>
      </c>
      <c r="I1084" s="197"/>
      <c r="L1084" s="193"/>
      <c r="M1084" s="198"/>
      <c r="N1084" s="199"/>
      <c r="O1084" s="199"/>
      <c r="P1084" s="199"/>
      <c r="Q1084" s="199"/>
      <c r="R1084" s="199"/>
      <c r="S1084" s="199"/>
      <c r="T1084" s="200"/>
      <c r="AT1084" s="194" t="s">
        <v>133</v>
      </c>
      <c r="AU1084" s="194" t="s">
        <v>81</v>
      </c>
      <c r="AV1084" s="12" t="s">
        <v>127</v>
      </c>
      <c r="AW1084" s="12" t="s">
        <v>35</v>
      </c>
      <c r="AX1084" s="12" t="s">
        <v>79</v>
      </c>
      <c r="AY1084" s="194" t="s">
        <v>120</v>
      </c>
    </row>
    <row r="1085" spans="2:65" s="1" customFormat="1" ht="25.5" customHeight="1">
      <c r="B1085" s="167"/>
      <c r="C1085" s="168" t="s">
        <v>1220</v>
      </c>
      <c r="D1085" s="168" t="s">
        <v>122</v>
      </c>
      <c r="E1085" s="169" t="s">
        <v>1221</v>
      </c>
      <c r="F1085" s="170" t="s">
        <v>1222</v>
      </c>
      <c r="G1085" s="171" t="s">
        <v>125</v>
      </c>
      <c r="H1085" s="172">
        <v>1</v>
      </c>
      <c r="I1085" s="173"/>
      <c r="J1085" s="174">
        <f>ROUND(I1085*H1085,2)</f>
        <v>0</v>
      </c>
      <c r="K1085" s="170" t="s">
        <v>126</v>
      </c>
      <c r="L1085" s="39"/>
      <c r="M1085" s="175" t="s">
        <v>5</v>
      </c>
      <c r="N1085" s="176" t="s">
        <v>42</v>
      </c>
      <c r="O1085" s="40"/>
      <c r="P1085" s="177">
        <f>O1085*H1085</f>
        <v>0</v>
      </c>
      <c r="Q1085" s="177">
        <v>1.8180000000000002E-2</v>
      </c>
      <c r="R1085" s="177">
        <f>Q1085*H1085</f>
        <v>1.8180000000000002E-2</v>
      </c>
      <c r="S1085" s="177">
        <v>0</v>
      </c>
      <c r="T1085" s="178">
        <f>S1085*H1085</f>
        <v>0</v>
      </c>
      <c r="AR1085" s="22" t="s">
        <v>127</v>
      </c>
      <c r="AT1085" s="22" t="s">
        <v>122</v>
      </c>
      <c r="AU1085" s="22" t="s">
        <v>81</v>
      </c>
      <c r="AY1085" s="22" t="s">
        <v>120</v>
      </c>
      <c r="BE1085" s="179">
        <f>IF(N1085="základní",J1085,0)</f>
        <v>0</v>
      </c>
      <c r="BF1085" s="179">
        <f>IF(N1085="snížená",J1085,0)</f>
        <v>0</v>
      </c>
      <c r="BG1085" s="179">
        <f>IF(N1085="zákl. přenesená",J1085,0)</f>
        <v>0</v>
      </c>
      <c r="BH1085" s="179">
        <f>IF(N1085="sníž. přenesená",J1085,0)</f>
        <v>0</v>
      </c>
      <c r="BI1085" s="179">
        <f>IF(N1085="nulová",J1085,0)</f>
        <v>0</v>
      </c>
      <c r="BJ1085" s="22" t="s">
        <v>79</v>
      </c>
      <c r="BK1085" s="179">
        <f>ROUND(I1085*H1085,2)</f>
        <v>0</v>
      </c>
      <c r="BL1085" s="22" t="s">
        <v>127</v>
      </c>
      <c r="BM1085" s="22" t="s">
        <v>1223</v>
      </c>
    </row>
    <row r="1086" spans="2:65" s="1" customFormat="1" ht="27">
      <c r="B1086" s="39"/>
      <c r="D1086" s="180" t="s">
        <v>129</v>
      </c>
      <c r="F1086" s="181" t="s">
        <v>1224</v>
      </c>
      <c r="I1086" s="182"/>
      <c r="L1086" s="39"/>
      <c r="M1086" s="183"/>
      <c r="N1086" s="40"/>
      <c r="O1086" s="40"/>
      <c r="P1086" s="40"/>
      <c r="Q1086" s="40"/>
      <c r="R1086" s="40"/>
      <c r="S1086" s="40"/>
      <c r="T1086" s="68"/>
      <c r="AT1086" s="22" t="s">
        <v>129</v>
      </c>
      <c r="AU1086" s="22" t="s">
        <v>81</v>
      </c>
    </row>
    <row r="1087" spans="2:65" s="11" customFormat="1">
      <c r="B1087" s="185"/>
      <c r="D1087" s="180" t="s">
        <v>133</v>
      </c>
      <c r="E1087" s="186" t="s">
        <v>5</v>
      </c>
      <c r="F1087" s="187" t="s">
        <v>79</v>
      </c>
      <c r="H1087" s="188">
        <v>1</v>
      </c>
      <c r="I1087" s="189"/>
      <c r="L1087" s="185"/>
      <c r="M1087" s="190"/>
      <c r="N1087" s="191"/>
      <c r="O1087" s="191"/>
      <c r="P1087" s="191"/>
      <c r="Q1087" s="191"/>
      <c r="R1087" s="191"/>
      <c r="S1087" s="191"/>
      <c r="T1087" s="192"/>
      <c r="AT1087" s="186" t="s">
        <v>133</v>
      </c>
      <c r="AU1087" s="186" t="s">
        <v>81</v>
      </c>
      <c r="AV1087" s="11" t="s">
        <v>81</v>
      </c>
      <c r="AW1087" s="11" t="s">
        <v>35</v>
      </c>
      <c r="AX1087" s="11" t="s">
        <v>71</v>
      </c>
      <c r="AY1087" s="186" t="s">
        <v>120</v>
      </c>
    </row>
    <row r="1088" spans="2:65" s="12" customFormat="1">
      <c r="B1088" s="193"/>
      <c r="D1088" s="180" t="s">
        <v>133</v>
      </c>
      <c r="E1088" s="194" t="s">
        <v>5</v>
      </c>
      <c r="F1088" s="195" t="s">
        <v>135</v>
      </c>
      <c r="H1088" s="196">
        <v>1</v>
      </c>
      <c r="I1088" s="197"/>
      <c r="L1088" s="193"/>
      <c r="M1088" s="198"/>
      <c r="N1088" s="199"/>
      <c r="O1088" s="199"/>
      <c r="P1088" s="199"/>
      <c r="Q1088" s="199"/>
      <c r="R1088" s="199"/>
      <c r="S1088" s="199"/>
      <c r="T1088" s="200"/>
      <c r="AT1088" s="194" t="s">
        <v>133</v>
      </c>
      <c r="AU1088" s="194" t="s">
        <v>81</v>
      </c>
      <c r="AV1088" s="12" t="s">
        <v>127</v>
      </c>
      <c r="AW1088" s="12" t="s">
        <v>35</v>
      </c>
      <c r="AX1088" s="12" t="s">
        <v>79</v>
      </c>
      <c r="AY1088" s="194" t="s">
        <v>120</v>
      </c>
    </row>
    <row r="1089" spans="2:65" s="1" customFormat="1" ht="25.5" customHeight="1">
      <c r="B1089" s="167"/>
      <c r="C1089" s="168" t="s">
        <v>1225</v>
      </c>
      <c r="D1089" s="168" t="s">
        <v>122</v>
      </c>
      <c r="E1089" s="169" t="s">
        <v>1226</v>
      </c>
      <c r="F1089" s="170" t="s">
        <v>1227</v>
      </c>
      <c r="G1089" s="171" t="s">
        <v>125</v>
      </c>
      <c r="H1089" s="172">
        <v>1</v>
      </c>
      <c r="I1089" s="173"/>
      <c r="J1089" s="174">
        <f>ROUND(I1089*H1089,2)</f>
        <v>0</v>
      </c>
      <c r="K1089" s="170" t="s">
        <v>126</v>
      </c>
      <c r="L1089" s="39"/>
      <c r="M1089" s="175" t="s">
        <v>5</v>
      </c>
      <c r="N1089" s="176" t="s">
        <v>42</v>
      </c>
      <c r="O1089" s="40"/>
      <c r="P1089" s="177">
        <f>O1089*H1089</f>
        <v>0</v>
      </c>
      <c r="Q1089" s="177">
        <v>2.6710000000000001E-2</v>
      </c>
      <c r="R1089" s="177">
        <f>Q1089*H1089</f>
        <v>2.6710000000000001E-2</v>
      </c>
      <c r="S1089" s="177">
        <v>0</v>
      </c>
      <c r="T1089" s="178">
        <f>S1089*H1089</f>
        <v>0</v>
      </c>
      <c r="AR1089" s="22" t="s">
        <v>127</v>
      </c>
      <c r="AT1089" s="22" t="s">
        <v>122</v>
      </c>
      <c r="AU1089" s="22" t="s">
        <v>81</v>
      </c>
      <c r="AY1089" s="22" t="s">
        <v>120</v>
      </c>
      <c r="BE1089" s="179">
        <f>IF(N1089="základní",J1089,0)</f>
        <v>0</v>
      </c>
      <c r="BF1089" s="179">
        <f>IF(N1089="snížená",J1089,0)</f>
        <v>0</v>
      </c>
      <c r="BG1089" s="179">
        <f>IF(N1089="zákl. přenesená",J1089,0)</f>
        <v>0</v>
      </c>
      <c r="BH1089" s="179">
        <f>IF(N1089="sníž. přenesená",J1089,0)</f>
        <v>0</v>
      </c>
      <c r="BI1089" s="179">
        <f>IF(N1089="nulová",J1089,0)</f>
        <v>0</v>
      </c>
      <c r="BJ1089" s="22" t="s">
        <v>79</v>
      </c>
      <c r="BK1089" s="179">
        <f>ROUND(I1089*H1089,2)</f>
        <v>0</v>
      </c>
      <c r="BL1089" s="22" t="s">
        <v>127</v>
      </c>
      <c r="BM1089" s="22" t="s">
        <v>1228</v>
      </c>
    </row>
    <row r="1090" spans="2:65" s="1" customFormat="1" ht="27">
      <c r="B1090" s="39"/>
      <c r="D1090" s="180" t="s">
        <v>129</v>
      </c>
      <c r="F1090" s="181" t="s">
        <v>1229</v>
      </c>
      <c r="I1090" s="182"/>
      <c r="L1090" s="39"/>
      <c r="M1090" s="183"/>
      <c r="N1090" s="40"/>
      <c r="O1090" s="40"/>
      <c r="P1090" s="40"/>
      <c r="Q1090" s="40"/>
      <c r="R1090" s="40"/>
      <c r="S1090" s="40"/>
      <c r="T1090" s="68"/>
      <c r="AT1090" s="22" t="s">
        <v>129</v>
      </c>
      <c r="AU1090" s="22" t="s">
        <v>81</v>
      </c>
    </row>
    <row r="1091" spans="2:65" s="11" customFormat="1">
      <c r="B1091" s="185"/>
      <c r="D1091" s="180" t="s">
        <v>133</v>
      </c>
      <c r="E1091" s="186" t="s">
        <v>5</v>
      </c>
      <c r="F1091" s="187" t="s">
        <v>79</v>
      </c>
      <c r="H1091" s="188">
        <v>1</v>
      </c>
      <c r="I1091" s="189"/>
      <c r="L1091" s="185"/>
      <c r="M1091" s="190"/>
      <c r="N1091" s="191"/>
      <c r="O1091" s="191"/>
      <c r="P1091" s="191"/>
      <c r="Q1091" s="191"/>
      <c r="R1091" s="191"/>
      <c r="S1091" s="191"/>
      <c r="T1091" s="192"/>
      <c r="AT1091" s="186" t="s">
        <v>133</v>
      </c>
      <c r="AU1091" s="186" t="s">
        <v>81</v>
      </c>
      <c r="AV1091" s="11" t="s">
        <v>81</v>
      </c>
      <c r="AW1091" s="11" t="s">
        <v>35</v>
      </c>
      <c r="AX1091" s="11" t="s">
        <v>71</v>
      </c>
      <c r="AY1091" s="186" t="s">
        <v>120</v>
      </c>
    </row>
    <row r="1092" spans="2:65" s="12" customFormat="1">
      <c r="B1092" s="193"/>
      <c r="D1092" s="180" t="s">
        <v>133</v>
      </c>
      <c r="E1092" s="194" t="s">
        <v>5</v>
      </c>
      <c r="F1092" s="195" t="s">
        <v>135</v>
      </c>
      <c r="H1092" s="196">
        <v>1</v>
      </c>
      <c r="I1092" s="197"/>
      <c r="L1092" s="193"/>
      <c r="M1092" s="198"/>
      <c r="N1092" s="199"/>
      <c r="O1092" s="199"/>
      <c r="P1092" s="199"/>
      <c r="Q1092" s="199"/>
      <c r="R1092" s="199"/>
      <c r="S1092" s="199"/>
      <c r="T1092" s="200"/>
      <c r="AT1092" s="194" t="s">
        <v>133</v>
      </c>
      <c r="AU1092" s="194" t="s">
        <v>81</v>
      </c>
      <c r="AV1092" s="12" t="s">
        <v>127</v>
      </c>
      <c r="AW1092" s="12" t="s">
        <v>35</v>
      </c>
      <c r="AX1092" s="12" t="s">
        <v>79</v>
      </c>
      <c r="AY1092" s="194" t="s">
        <v>120</v>
      </c>
    </row>
    <row r="1093" spans="2:65" s="1" customFormat="1" ht="25.5" customHeight="1">
      <c r="B1093" s="167"/>
      <c r="C1093" s="168" t="s">
        <v>1230</v>
      </c>
      <c r="D1093" s="168" t="s">
        <v>122</v>
      </c>
      <c r="E1093" s="169" t="s">
        <v>1231</v>
      </c>
      <c r="F1093" s="170" t="s">
        <v>1232</v>
      </c>
      <c r="G1093" s="171" t="s">
        <v>125</v>
      </c>
      <c r="H1093" s="172">
        <v>2</v>
      </c>
      <c r="I1093" s="173"/>
      <c r="J1093" s="174">
        <f>ROUND(I1093*H1093,2)</f>
        <v>0</v>
      </c>
      <c r="K1093" s="170" t="s">
        <v>126</v>
      </c>
      <c r="L1093" s="39"/>
      <c r="M1093" s="175" t="s">
        <v>5</v>
      </c>
      <c r="N1093" s="176" t="s">
        <v>42</v>
      </c>
      <c r="O1093" s="40"/>
      <c r="P1093" s="177">
        <f>O1093*H1093</f>
        <v>0</v>
      </c>
      <c r="Q1093" s="177">
        <v>6.2199999999999998E-3</v>
      </c>
      <c r="R1093" s="177">
        <f>Q1093*H1093</f>
        <v>1.244E-2</v>
      </c>
      <c r="S1093" s="177">
        <v>0</v>
      </c>
      <c r="T1093" s="178">
        <f>S1093*H1093</f>
        <v>0</v>
      </c>
      <c r="AR1093" s="22" t="s">
        <v>127</v>
      </c>
      <c r="AT1093" s="22" t="s">
        <v>122</v>
      </c>
      <c r="AU1093" s="22" t="s">
        <v>81</v>
      </c>
      <c r="AY1093" s="22" t="s">
        <v>120</v>
      </c>
      <c r="BE1093" s="179">
        <f>IF(N1093="základní",J1093,0)</f>
        <v>0</v>
      </c>
      <c r="BF1093" s="179">
        <f>IF(N1093="snížená",J1093,0)</f>
        <v>0</v>
      </c>
      <c r="BG1093" s="179">
        <f>IF(N1093="zákl. přenesená",J1093,0)</f>
        <v>0</v>
      </c>
      <c r="BH1093" s="179">
        <f>IF(N1093="sníž. přenesená",J1093,0)</f>
        <v>0</v>
      </c>
      <c r="BI1093" s="179">
        <f>IF(N1093="nulová",J1093,0)</f>
        <v>0</v>
      </c>
      <c r="BJ1093" s="22" t="s">
        <v>79</v>
      </c>
      <c r="BK1093" s="179">
        <f>ROUND(I1093*H1093,2)</f>
        <v>0</v>
      </c>
      <c r="BL1093" s="22" t="s">
        <v>127</v>
      </c>
      <c r="BM1093" s="22" t="s">
        <v>1233</v>
      </c>
    </row>
    <row r="1094" spans="2:65" s="1" customFormat="1" ht="27">
      <c r="B1094" s="39"/>
      <c r="D1094" s="180" t="s">
        <v>129</v>
      </c>
      <c r="F1094" s="181" t="s">
        <v>1234</v>
      </c>
      <c r="I1094" s="182"/>
      <c r="L1094" s="39"/>
      <c r="M1094" s="183"/>
      <c r="N1094" s="40"/>
      <c r="O1094" s="40"/>
      <c r="P1094" s="40"/>
      <c r="Q1094" s="40"/>
      <c r="R1094" s="40"/>
      <c r="S1094" s="40"/>
      <c r="T1094" s="68"/>
      <c r="AT1094" s="22" t="s">
        <v>129</v>
      </c>
      <c r="AU1094" s="22" t="s">
        <v>81</v>
      </c>
    </row>
    <row r="1095" spans="2:65" s="11" customFormat="1">
      <c r="B1095" s="185"/>
      <c r="D1095" s="180" t="s">
        <v>133</v>
      </c>
      <c r="E1095" s="186" t="s">
        <v>5</v>
      </c>
      <c r="F1095" s="187" t="s">
        <v>336</v>
      </c>
      <c r="H1095" s="188">
        <v>2</v>
      </c>
      <c r="I1095" s="189"/>
      <c r="L1095" s="185"/>
      <c r="M1095" s="190"/>
      <c r="N1095" s="191"/>
      <c r="O1095" s="191"/>
      <c r="P1095" s="191"/>
      <c r="Q1095" s="191"/>
      <c r="R1095" s="191"/>
      <c r="S1095" s="191"/>
      <c r="T1095" s="192"/>
      <c r="AT1095" s="186" t="s">
        <v>133</v>
      </c>
      <c r="AU1095" s="186" t="s">
        <v>81</v>
      </c>
      <c r="AV1095" s="11" t="s">
        <v>81</v>
      </c>
      <c r="AW1095" s="11" t="s">
        <v>35</v>
      </c>
      <c r="AX1095" s="11" t="s">
        <v>71</v>
      </c>
      <c r="AY1095" s="186" t="s">
        <v>120</v>
      </c>
    </row>
    <row r="1096" spans="2:65" s="12" customFormat="1">
      <c r="B1096" s="193"/>
      <c r="D1096" s="180" t="s">
        <v>133</v>
      </c>
      <c r="E1096" s="194" t="s">
        <v>5</v>
      </c>
      <c r="F1096" s="195" t="s">
        <v>135</v>
      </c>
      <c r="H1096" s="196">
        <v>2</v>
      </c>
      <c r="I1096" s="197"/>
      <c r="L1096" s="193"/>
      <c r="M1096" s="198"/>
      <c r="N1096" s="199"/>
      <c r="O1096" s="199"/>
      <c r="P1096" s="199"/>
      <c r="Q1096" s="199"/>
      <c r="R1096" s="199"/>
      <c r="S1096" s="199"/>
      <c r="T1096" s="200"/>
      <c r="AT1096" s="194" t="s">
        <v>133</v>
      </c>
      <c r="AU1096" s="194" t="s">
        <v>81</v>
      </c>
      <c r="AV1096" s="12" t="s">
        <v>127</v>
      </c>
      <c r="AW1096" s="12" t="s">
        <v>35</v>
      </c>
      <c r="AX1096" s="12" t="s">
        <v>79</v>
      </c>
      <c r="AY1096" s="194" t="s">
        <v>120</v>
      </c>
    </row>
    <row r="1097" spans="2:65" s="1" customFormat="1" ht="25.5" customHeight="1">
      <c r="B1097" s="167"/>
      <c r="C1097" s="168" t="s">
        <v>1235</v>
      </c>
      <c r="D1097" s="168" t="s">
        <v>122</v>
      </c>
      <c r="E1097" s="169" t="s">
        <v>1236</v>
      </c>
      <c r="F1097" s="170" t="s">
        <v>1237</v>
      </c>
      <c r="G1097" s="171" t="s">
        <v>125</v>
      </c>
      <c r="H1097" s="172">
        <v>2</v>
      </c>
      <c r="I1097" s="173"/>
      <c r="J1097" s="174">
        <f>ROUND(I1097*H1097,2)</f>
        <v>0</v>
      </c>
      <c r="K1097" s="170" t="s">
        <v>126</v>
      </c>
      <c r="L1097" s="39"/>
      <c r="M1097" s="175" t="s">
        <v>5</v>
      </c>
      <c r="N1097" s="176" t="s">
        <v>42</v>
      </c>
      <c r="O1097" s="40"/>
      <c r="P1097" s="177">
        <f>O1097*H1097</f>
        <v>0</v>
      </c>
      <c r="Q1097" s="177">
        <v>0</v>
      </c>
      <c r="R1097" s="177">
        <f>Q1097*H1097</f>
        <v>0</v>
      </c>
      <c r="S1097" s="177">
        <v>0</v>
      </c>
      <c r="T1097" s="178">
        <f>S1097*H1097</f>
        <v>0</v>
      </c>
      <c r="AR1097" s="22" t="s">
        <v>127</v>
      </c>
      <c r="AT1097" s="22" t="s">
        <v>122</v>
      </c>
      <c r="AU1097" s="22" t="s">
        <v>81</v>
      </c>
      <c r="AY1097" s="22" t="s">
        <v>120</v>
      </c>
      <c r="BE1097" s="179">
        <f>IF(N1097="základní",J1097,0)</f>
        <v>0</v>
      </c>
      <c r="BF1097" s="179">
        <f>IF(N1097="snížená",J1097,0)</f>
        <v>0</v>
      </c>
      <c r="BG1097" s="179">
        <f>IF(N1097="zákl. přenesená",J1097,0)</f>
        <v>0</v>
      </c>
      <c r="BH1097" s="179">
        <f>IF(N1097="sníž. přenesená",J1097,0)</f>
        <v>0</v>
      </c>
      <c r="BI1097" s="179">
        <f>IF(N1097="nulová",J1097,0)</f>
        <v>0</v>
      </c>
      <c r="BJ1097" s="22" t="s">
        <v>79</v>
      </c>
      <c r="BK1097" s="179">
        <f>ROUND(I1097*H1097,2)</f>
        <v>0</v>
      </c>
      <c r="BL1097" s="22" t="s">
        <v>127</v>
      </c>
      <c r="BM1097" s="22" t="s">
        <v>1238</v>
      </c>
    </row>
    <row r="1098" spans="2:65" s="1" customFormat="1" ht="27">
      <c r="B1098" s="39"/>
      <c r="D1098" s="180" t="s">
        <v>129</v>
      </c>
      <c r="F1098" s="181" t="s">
        <v>1239</v>
      </c>
      <c r="I1098" s="182"/>
      <c r="L1098" s="39"/>
      <c r="M1098" s="183"/>
      <c r="N1098" s="40"/>
      <c r="O1098" s="40"/>
      <c r="P1098" s="40"/>
      <c r="Q1098" s="40"/>
      <c r="R1098" s="40"/>
      <c r="S1098" s="40"/>
      <c r="T1098" s="68"/>
      <c r="AT1098" s="22" t="s">
        <v>129</v>
      </c>
      <c r="AU1098" s="22" t="s">
        <v>81</v>
      </c>
    </row>
    <row r="1099" spans="2:65" s="11" customFormat="1">
      <c r="B1099" s="185"/>
      <c r="D1099" s="180" t="s">
        <v>133</v>
      </c>
      <c r="E1099" s="186" t="s">
        <v>5</v>
      </c>
      <c r="F1099" s="187" t="s">
        <v>336</v>
      </c>
      <c r="H1099" s="188">
        <v>2</v>
      </c>
      <c r="I1099" s="189"/>
      <c r="L1099" s="185"/>
      <c r="M1099" s="190"/>
      <c r="N1099" s="191"/>
      <c r="O1099" s="191"/>
      <c r="P1099" s="191"/>
      <c r="Q1099" s="191"/>
      <c r="R1099" s="191"/>
      <c r="S1099" s="191"/>
      <c r="T1099" s="192"/>
      <c r="AT1099" s="186" t="s">
        <v>133</v>
      </c>
      <c r="AU1099" s="186" t="s">
        <v>81</v>
      </c>
      <c r="AV1099" s="11" t="s">
        <v>81</v>
      </c>
      <c r="AW1099" s="11" t="s">
        <v>35</v>
      </c>
      <c r="AX1099" s="11" t="s">
        <v>71</v>
      </c>
      <c r="AY1099" s="186" t="s">
        <v>120</v>
      </c>
    </row>
    <row r="1100" spans="2:65" s="12" customFormat="1">
      <c r="B1100" s="193"/>
      <c r="D1100" s="180" t="s">
        <v>133</v>
      </c>
      <c r="E1100" s="194" t="s">
        <v>5</v>
      </c>
      <c r="F1100" s="195" t="s">
        <v>135</v>
      </c>
      <c r="H1100" s="196">
        <v>2</v>
      </c>
      <c r="I1100" s="197"/>
      <c r="L1100" s="193"/>
      <c r="M1100" s="198"/>
      <c r="N1100" s="199"/>
      <c r="O1100" s="199"/>
      <c r="P1100" s="199"/>
      <c r="Q1100" s="199"/>
      <c r="R1100" s="199"/>
      <c r="S1100" s="199"/>
      <c r="T1100" s="200"/>
      <c r="AT1100" s="194" t="s">
        <v>133</v>
      </c>
      <c r="AU1100" s="194" t="s">
        <v>81</v>
      </c>
      <c r="AV1100" s="12" t="s">
        <v>127</v>
      </c>
      <c r="AW1100" s="12" t="s">
        <v>35</v>
      </c>
      <c r="AX1100" s="12" t="s">
        <v>79</v>
      </c>
      <c r="AY1100" s="194" t="s">
        <v>120</v>
      </c>
    </row>
    <row r="1101" spans="2:65" s="1" customFormat="1" ht="25.5" customHeight="1">
      <c r="B1101" s="167"/>
      <c r="C1101" s="168" t="s">
        <v>1240</v>
      </c>
      <c r="D1101" s="168" t="s">
        <v>122</v>
      </c>
      <c r="E1101" s="169" t="s">
        <v>1241</v>
      </c>
      <c r="F1101" s="170" t="s">
        <v>1242</v>
      </c>
      <c r="G1101" s="171" t="s">
        <v>125</v>
      </c>
      <c r="H1101" s="172">
        <v>2</v>
      </c>
      <c r="I1101" s="173"/>
      <c r="J1101" s="174">
        <f>ROUND(I1101*H1101,2)</f>
        <v>0</v>
      </c>
      <c r="K1101" s="170" t="s">
        <v>126</v>
      </c>
      <c r="L1101" s="39"/>
      <c r="M1101" s="175" t="s">
        <v>5</v>
      </c>
      <c r="N1101" s="176" t="s">
        <v>42</v>
      </c>
      <c r="O1101" s="40"/>
      <c r="P1101" s="177">
        <f>O1101*H1101</f>
        <v>0</v>
      </c>
      <c r="Q1101" s="177">
        <v>3.5349999999999999E-2</v>
      </c>
      <c r="R1101" s="177">
        <f>Q1101*H1101</f>
        <v>7.0699999999999999E-2</v>
      </c>
      <c r="S1101" s="177">
        <v>0</v>
      </c>
      <c r="T1101" s="178">
        <f>S1101*H1101</f>
        <v>0</v>
      </c>
      <c r="AR1101" s="22" t="s">
        <v>127</v>
      </c>
      <c r="AT1101" s="22" t="s">
        <v>122</v>
      </c>
      <c r="AU1101" s="22" t="s">
        <v>81</v>
      </c>
      <c r="AY1101" s="22" t="s">
        <v>120</v>
      </c>
      <c r="BE1101" s="179">
        <f>IF(N1101="základní",J1101,0)</f>
        <v>0</v>
      </c>
      <c r="BF1101" s="179">
        <f>IF(N1101="snížená",J1101,0)</f>
        <v>0</v>
      </c>
      <c r="BG1101" s="179">
        <f>IF(N1101="zákl. přenesená",J1101,0)</f>
        <v>0</v>
      </c>
      <c r="BH1101" s="179">
        <f>IF(N1101="sníž. přenesená",J1101,0)</f>
        <v>0</v>
      </c>
      <c r="BI1101" s="179">
        <f>IF(N1101="nulová",J1101,0)</f>
        <v>0</v>
      </c>
      <c r="BJ1101" s="22" t="s">
        <v>79</v>
      </c>
      <c r="BK1101" s="179">
        <f>ROUND(I1101*H1101,2)</f>
        <v>0</v>
      </c>
      <c r="BL1101" s="22" t="s">
        <v>127</v>
      </c>
      <c r="BM1101" s="22" t="s">
        <v>1243</v>
      </c>
    </row>
    <row r="1102" spans="2:65" s="1" customFormat="1" ht="27">
      <c r="B1102" s="39"/>
      <c r="D1102" s="180" t="s">
        <v>129</v>
      </c>
      <c r="F1102" s="181" t="s">
        <v>1244</v>
      </c>
      <c r="I1102" s="182"/>
      <c r="L1102" s="39"/>
      <c r="M1102" s="183"/>
      <c r="N1102" s="40"/>
      <c r="O1102" s="40"/>
      <c r="P1102" s="40"/>
      <c r="Q1102" s="40"/>
      <c r="R1102" s="40"/>
      <c r="S1102" s="40"/>
      <c r="T1102" s="68"/>
      <c r="AT1102" s="22" t="s">
        <v>129</v>
      </c>
      <c r="AU1102" s="22" t="s">
        <v>81</v>
      </c>
    </row>
    <row r="1103" spans="2:65" s="11" customFormat="1">
      <c r="B1103" s="185"/>
      <c r="D1103" s="180" t="s">
        <v>133</v>
      </c>
      <c r="E1103" s="186" t="s">
        <v>5</v>
      </c>
      <c r="F1103" s="187" t="s">
        <v>336</v>
      </c>
      <c r="H1103" s="188">
        <v>2</v>
      </c>
      <c r="I1103" s="189"/>
      <c r="L1103" s="185"/>
      <c r="M1103" s="190"/>
      <c r="N1103" s="191"/>
      <c r="O1103" s="191"/>
      <c r="P1103" s="191"/>
      <c r="Q1103" s="191"/>
      <c r="R1103" s="191"/>
      <c r="S1103" s="191"/>
      <c r="T1103" s="192"/>
      <c r="AT1103" s="186" t="s">
        <v>133</v>
      </c>
      <c r="AU1103" s="186" t="s">
        <v>81</v>
      </c>
      <c r="AV1103" s="11" t="s">
        <v>81</v>
      </c>
      <c r="AW1103" s="11" t="s">
        <v>35</v>
      </c>
      <c r="AX1103" s="11" t="s">
        <v>71</v>
      </c>
      <c r="AY1103" s="186" t="s">
        <v>120</v>
      </c>
    </row>
    <row r="1104" spans="2:65" s="12" customFormat="1">
      <c r="B1104" s="193"/>
      <c r="D1104" s="180" t="s">
        <v>133</v>
      </c>
      <c r="E1104" s="194" t="s">
        <v>5</v>
      </c>
      <c r="F1104" s="195" t="s">
        <v>135</v>
      </c>
      <c r="H1104" s="196">
        <v>2</v>
      </c>
      <c r="I1104" s="197"/>
      <c r="L1104" s="193"/>
      <c r="M1104" s="198"/>
      <c r="N1104" s="199"/>
      <c r="O1104" s="199"/>
      <c r="P1104" s="199"/>
      <c r="Q1104" s="199"/>
      <c r="R1104" s="199"/>
      <c r="S1104" s="199"/>
      <c r="T1104" s="200"/>
      <c r="AT1104" s="194" t="s">
        <v>133</v>
      </c>
      <c r="AU1104" s="194" t="s">
        <v>81</v>
      </c>
      <c r="AV1104" s="12" t="s">
        <v>127</v>
      </c>
      <c r="AW1104" s="12" t="s">
        <v>35</v>
      </c>
      <c r="AX1104" s="12" t="s">
        <v>79</v>
      </c>
      <c r="AY1104" s="194" t="s">
        <v>120</v>
      </c>
    </row>
    <row r="1105" spans="2:65" s="1" customFormat="1" ht="25.5" customHeight="1">
      <c r="B1105" s="167"/>
      <c r="C1105" s="168" t="s">
        <v>1245</v>
      </c>
      <c r="D1105" s="168" t="s">
        <v>122</v>
      </c>
      <c r="E1105" s="169" t="s">
        <v>1246</v>
      </c>
      <c r="F1105" s="170" t="s">
        <v>1247</v>
      </c>
      <c r="G1105" s="171" t="s">
        <v>125</v>
      </c>
      <c r="H1105" s="172">
        <v>1</v>
      </c>
      <c r="I1105" s="173"/>
      <c r="J1105" s="174">
        <f>ROUND(I1105*H1105,2)</f>
        <v>0</v>
      </c>
      <c r="K1105" s="170" t="s">
        <v>126</v>
      </c>
      <c r="L1105" s="39"/>
      <c r="M1105" s="175" t="s">
        <v>5</v>
      </c>
      <c r="N1105" s="176" t="s">
        <v>42</v>
      </c>
      <c r="O1105" s="40"/>
      <c r="P1105" s="177">
        <f>O1105*H1105</f>
        <v>0</v>
      </c>
      <c r="Q1105" s="177">
        <v>0.10661</v>
      </c>
      <c r="R1105" s="177">
        <f>Q1105*H1105</f>
        <v>0.10661</v>
      </c>
      <c r="S1105" s="177">
        <v>0</v>
      </c>
      <c r="T1105" s="178">
        <f>S1105*H1105</f>
        <v>0</v>
      </c>
      <c r="AR1105" s="22" t="s">
        <v>127</v>
      </c>
      <c r="AT1105" s="22" t="s">
        <v>122</v>
      </c>
      <c r="AU1105" s="22" t="s">
        <v>81</v>
      </c>
      <c r="AY1105" s="22" t="s">
        <v>120</v>
      </c>
      <c r="BE1105" s="179">
        <f>IF(N1105="základní",J1105,0)</f>
        <v>0</v>
      </c>
      <c r="BF1105" s="179">
        <f>IF(N1105="snížená",J1105,0)</f>
        <v>0</v>
      </c>
      <c r="BG1105" s="179">
        <f>IF(N1105="zákl. přenesená",J1105,0)</f>
        <v>0</v>
      </c>
      <c r="BH1105" s="179">
        <f>IF(N1105="sníž. přenesená",J1105,0)</f>
        <v>0</v>
      </c>
      <c r="BI1105" s="179">
        <f>IF(N1105="nulová",J1105,0)</f>
        <v>0</v>
      </c>
      <c r="BJ1105" s="22" t="s">
        <v>79</v>
      </c>
      <c r="BK1105" s="179">
        <f>ROUND(I1105*H1105,2)</f>
        <v>0</v>
      </c>
      <c r="BL1105" s="22" t="s">
        <v>127</v>
      </c>
      <c r="BM1105" s="22" t="s">
        <v>1248</v>
      </c>
    </row>
    <row r="1106" spans="2:65" s="1" customFormat="1" ht="27">
      <c r="B1106" s="39"/>
      <c r="D1106" s="180" t="s">
        <v>129</v>
      </c>
      <c r="F1106" s="181" t="s">
        <v>1249</v>
      </c>
      <c r="I1106" s="182"/>
      <c r="L1106" s="39"/>
      <c r="M1106" s="183"/>
      <c r="N1106" s="40"/>
      <c r="O1106" s="40"/>
      <c r="P1106" s="40"/>
      <c r="Q1106" s="40"/>
      <c r="R1106" s="40"/>
      <c r="S1106" s="40"/>
      <c r="T1106" s="68"/>
      <c r="AT1106" s="22" t="s">
        <v>129</v>
      </c>
      <c r="AU1106" s="22" t="s">
        <v>81</v>
      </c>
    </row>
    <row r="1107" spans="2:65" s="11" customFormat="1">
      <c r="B1107" s="185"/>
      <c r="D1107" s="180" t="s">
        <v>133</v>
      </c>
      <c r="E1107" s="186" t="s">
        <v>5</v>
      </c>
      <c r="F1107" s="187" t="s">
        <v>79</v>
      </c>
      <c r="H1107" s="188">
        <v>1</v>
      </c>
      <c r="I1107" s="189"/>
      <c r="L1107" s="185"/>
      <c r="M1107" s="190"/>
      <c r="N1107" s="191"/>
      <c r="O1107" s="191"/>
      <c r="P1107" s="191"/>
      <c r="Q1107" s="191"/>
      <c r="R1107" s="191"/>
      <c r="S1107" s="191"/>
      <c r="T1107" s="192"/>
      <c r="AT1107" s="186" t="s">
        <v>133</v>
      </c>
      <c r="AU1107" s="186" t="s">
        <v>81</v>
      </c>
      <c r="AV1107" s="11" t="s">
        <v>81</v>
      </c>
      <c r="AW1107" s="11" t="s">
        <v>35</v>
      </c>
      <c r="AX1107" s="11" t="s">
        <v>71</v>
      </c>
      <c r="AY1107" s="186" t="s">
        <v>120</v>
      </c>
    </row>
    <row r="1108" spans="2:65" s="12" customFormat="1">
      <c r="B1108" s="193"/>
      <c r="D1108" s="180" t="s">
        <v>133</v>
      </c>
      <c r="E1108" s="194" t="s">
        <v>5</v>
      </c>
      <c r="F1108" s="195" t="s">
        <v>135</v>
      </c>
      <c r="H1108" s="196">
        <v>1</v>
      </c>
      <c r="I1108" s="197"/>
      <c r="L1108" s="193"/>
      <c r="M1108" s="198"/>
      <c r="N1108" s="199"/>
      <c r="O1108" s="199"/>
      <c r="P1108" s="199"/>
      <c r="Q1108" s="199"/>
      <c r="R1108" s="199"/>
      <c r="S1108" s="199"/>
      <c r="T1108" s="200"/>
      <c r="AT1108" s="194" t="s">
        <v>133</v>
      </c>
      <c r="AU1108" s="194" t="s">
        <v>81</v>
      </c>
      <c r="AV1108" s="12" t="s">
        <v>127</v>
      </c>
      <c r="AW1108" s="12" t="s">
        <v>35</v>
      </c>
      <c r="AX1108" s="12" t="s">
        <v>79</v>
      </c>
      <c r="AY1108" s="194" t="s">
        <v>120</v>
      </c>
    </row>
    <row r="1109" spans="2:65" s="1" customFormat="1" ht="25.5" customHeight="1">
      <c r="B1109" s="167"/>
      <c r="C1109" s="168" t="s">
        <v>1250</v>
      </c>
      <c r="D1109" s="168" t="s">
        <v>122</v>
      </c>
      <c r="E1109" s="169" t="s">
        <v>1251</v>
      </c>
      <c r="F1109" s="170" t="s">
        <v>1252</v>
      </c>
      <c r="G1109" s="171" t="s">
        <v>125</v>
      </c>
      <c r="H1109" s="172">
        <v>1</v>
      </c>
      <c r="I1109" s="173"/>
      <c r="J1109" s="174">
        <f>ROUND(I1109*H1109,2)</f>
        <v>0</v>
      </c>
      <c r="K1109" s="170" t="s">
        <v>126</v>
      </c>
      <c r="L1109" s="39"/>
      <c r="M1109" s="175" t="s">
        <v>5</v>
      </c>
      <c r="N1109" s="176" t="s">
        <v>42</v>
      </c>
      <c r="O1109" s="40"/>
      <c r="P1109" s="177">
        <f>O1109*H1109</f>
        <v>0</v>
      </c>
      <c r="Q1109" s="177">
        <v>0.10863</v>
      </c>
      <c r="R1109" s="177">
        <f>Q1109*H1109</f>
        <v>0.10863</v>
      </c>
      <c r="S1109" s="177">
        <v>0</v>
      </c>
      <c r="T1109" s="178">
        <f>S1109*H1109</f>
        <v>0</v>
      </c>
      <c r="AR1109" s="22" t="s">
        <v>127</v>
      </c>
      <c r="AT1109" s="22" t="s">
        <v>122</v>
      </c>
      <c r="AU1109" s="22" t="s">
        <v>81</v>
      </c>
      <c r="AY1109" s="22" t="s">
        <v>120</v>
      </c>
      <c r="BE1109" s="179">
        <f>IF(N1109="základní",J1109,0)</f>
        <v>0</v>
      </c>
      <c r="BF1109" s="179">
        <f>IF(N1109="snížená",J1109,0)</f>
        <v>0</v>
      </c>
      <c r="BG1109" s="179">
        <f>IF(N1109="zákl. přenesená",J1109,0)</f>
        <v>0</v>
      </c>
      <c r="BH1109" s="179">
        <f>IF(N1109="sníž. přenesená",J1109,0)</f>
        <v>0</v>
      </c>
      <c r="BI1109" s="179">
        <f>IF(N1109="nulová",J1109,0)</f>
        <v>0</v>
      </c>
      <c r="BJ1109" s="22" t="s">
        <v>79</v>
      </c>
      <c r="BK1109" s="179">
        <f>ROUND(I1109*H1109,2)</f>
        <v>0</v>
      </c>
      <c r="BL1109" s="22" t="s">
        <v>127</v>
      </c>
      <c r="BM1109" s="22" t="s">
        <v>1253</v>
      </c>
    </row>
    <row r="1110" spans="2:65" s="1" customFormat="1" ht="27">
      <c r="B1110" s="39"/>
      <c r="D1110" s="180" t="s">
        <v>129</v>
      </c>
      <c r="F1110" s="181" t="s">
        <v>1254</v>
      </c>
      <c r="I1110" s="182"/>
      <c r="L1110" s="39"/>
      <c r="M1110" s="183"/>
      <c r="N1110" s="40"/>
      <c r="O1110" s="40"/>
      <c r="P1110" s="40"/>
      <c r="Q1110" s="40"/>
      <c r="R1110" s="40"/>
      <c r="S1110" s="40"/>
      <c r="T1110" s="68"/>
      <c r="AT1110" s="22" t="s">
        <v>129</v>
      </c>
      <c r="AU1110" s="22" t="s">
        <v>81</v>
      </c>
    </row>
    <row r="1111" spans="2:65" s="11" customFormat="1">
      <c r="B1111" s="185"/>
      <c r="D1111" s="180" t="s">
        <v>133</v>
      </c>
      <c r="E1111" s="186" t="s">
        <v>5</v>
      </c>
      <c r="F1111" s="187" t="s">
        <v>79</v>
      </c>
      <c r="H1111" s="188">
        <v>1</v>
      </c>
      <c r="I1111" s="189"/>
      <c r="L1111" s="185"/>
      <c r="M1111" s="190"/>
      <c r="N1111" s="191"/>
      <c r="O1111" s="191"/>
      <c r="P1111" s="191"/>
      <c r="Q1111" s="191"/>
      <c r="R1111" s="191"/>
      <c r="S1111" s="191"/>
      <c r="T1111" s="192"/>
      <c r="AT1111" s="186" t="s">
        <v>133</v>
      </c>
      <c r="AU1111" s="186" t="s">
        <v>81</v>
      </c>
      <c r="AV1111" s="11" t="s">
        <v>81</v>
      </c>
      <c r="AW1111" s="11" t="s">
        <v>35</v>
      </c>
      <c r="AX1111" s="11" t="s">
        <v>71</v>
      </c>
      <c r="AY1111" s="186" t="s">
        <v>120</v>
      </c>
    </row>
    <row r="1112" spans="2:65" s="12" customFormat="1">
      <c r="B1112" s="193"/>
      <c r="D1112" s="180" t="s">
        <v>133</v>
      </c>
      <c r="E1112" s="194" t="s">
        <v>5</v>
      </c>
      <c r="F1112" s="195" t="s">
        <v>135</v>
      </c>
      <c r="H1112" s="196">
        <v>1</v>
      </c>
      <c r="I1112" s="197"/>
      <c r="L1112" s="193"/>
      <c r="M1112" s="198"/>
      <c r="N1112" s="199"/>
      <c r="O1112" s="199"/>
      <c r="P1112" s="199"/>
      <c r="Q1112" s="199"/>
      <c r="R1112" s="199"/>
      <c r="S1112" s="199"/>
      <c r="T1112" s="200"/>
      <c r="AT1112" s="194" t="s">
        <v>133</v>
      </c>
      <c r="AU1112" s="194" t="s">
        <v>81</v>
      </c>
      <c r="AV1112" s="12" t="s">
        <v>127</v>
      </c>
      <c r="AW1112" s="12" t="s">
        <v>35</v>
      </c>
      <c r="AX1112" s="12" t="s">
        <v>79</v>
      </c>
      <c r="AY1112" s="194" t="s">
        <v>120</v>
      </c>
    </row>
    <row r="1113" spans="2:65" s="1" customFormat="1" ht="16.5" customHeight="1">
      <c r="B1113" s="167"/>
      <c r="C1113" s="168" t="s">
        <v>1255</v>
      </c>
      <c r="D1113" s="168" t="s">
        <v>122</v>
      </c>
      <c r="E1113" s="169" t="s">
        <v>1256</v>
      </c>
      <c r="F1113" s="170" t="s">
        <v>1257</v>
      </c>
      <c r="G1113" s="171" t="s">
        <v>125</v>
      </c>
      <c r="H1113" s="172">
        <v>3</v>
      </c>
      <c r="I1113" s="173"/>
      <c r="J1113" s="174">
        <f>ROUND(I1113*H1113,2)</f>
        <v>0</v>
      </c>
      <c r="K1113" s="170" t="s">
        <v>126</v>
      </c>
      <c r="L1113" s="39"/>
      <c r="M1113" s="175" t="s">
        <v>5</v>
      </c>
      <c r="N1113" s="176" t="s">
        <v>42</v>
      </c>
      <c r="O1113" s="40"/>
      <c r="P1113" s="177">
        <f>O1113*H1113</f>
        <v>0</v>
      </c>
      <c r="Q1113" s="177">
        <v>0.10833</v>
      </c>
      <c r="R1113" s="177">
        <f>Q1113*H1113</f>
        <v>0.32499</v>
      </c>
      <c r="S1113" s="177">
        <v>0</v>
      </c>
      <c r="T1113" s="178">
        <f>S1113*H1113</f>
        <v>0</v>
      </c>
      <c r="AR1113" s="22" t="s">
        <v>127</v>
      </c>
      <c r="AT1113" s="22" t="s">
        <v>122</v>
      </c>
      <c r="AU1113" s="22" t="s">
        <v>81</v>
      </c>
      <c r="AY1113" s="22" t="s">
        <v>120</v>
      </c>
      <c r="BE1113" s="179">
        <f>IF(N1113="základní",J1113,0)</f>
        <v>0</v>
      </c>
      <c r="BF1113" s="179">
        <f>IF(N1113="snížená",J1113,0)</f>
        <v>0</v>
      </c>
      <c r="BG1113" s="179">
        <f>IF(N1113="zákl. přenesená",J1113,0)</f>
        <v>0</v>
      </c>
      <c r="BH1113" s="179">
        <f>IF(N1113="sníž. přenesená",J1113,0)</f>
        <v>0</v>
      </c>
      <c r="BI1113" s="179">
        <f>IF(N1113="nulová",J1113,0)</f>
        <v>0</v>
      </c>
      <c r="BJ1113" s="22" t="s">
        <v>79</v>
      </c>
      <c r="BK1113" s="179">
        <f>ROUND(I1113*H1113,2)</f>
        <v>0</v>
      </c>
      <c r="BL1113" s="22" t="s">
        <v>127</v>
      </c>
      <c r="BM1113" s="22" t="s">
        <v>1258</v>
      </c>
    </row>
    <row r="1114" spans="2:65" s="1" customFormat="1" ht="27">
      <c r="B1114" s="39"/>
      <c r="D1114" s="180" t="s">
        <v>129</v>
      </c>
      <c r="F1114" s="181" t="s">
        <v>1259</v>
      </c>
      <c r="I1114" s="182"/>
      <c r="L1114" s="39"/>
      <c r="M1114" s="183"/>
      <c r="N1114" s="40"/>
      <c r="O1114" s="40"/>
      <c r="P1114" s="40"/>
      <c r="Q1114" s="40"/>
      <c r="R1114" s="40"/>
      <c r="S1114" s="40"/>
      <c r="T1114" s="68"/>
      <c r="AT1114" s="22" t="s">
        <v>129</v>
      </c>
      <c r="AU1114" s="22" t="s">
        <v>81</v>
      </c>
    </row>
    <row r="1115" spans="2:65" s="11" customFormat="1">
      <c r="B1115" s="185"/>
      <c r="D1115" s="180" t="s">
        <v>133</v>
      </c>
      <c r="E1115" s="186" t="s">
        <v>5</v>
      </c>
      <c r="F1115" s="187" t="s">
        <v>783</v>
      </c>
      <c r="H1115" s="188">
        <v>3</v>
      </c>
      <c r="I1115" s="189"/>
      <c r="L1115" s="185"/>
      <c r="M1115" s="190"/>
      <c r="N1115" s="191"/>
      <c r="O1115" s="191"/>
      <c r="P1115" s="191"/>
      <c r="Q1115" s="191"/>
      <c r="R1115" s="191"/>
      <c r="S1115" s="191"/>
      <c r="T1115" s="192"/>
      <c r="AT1115" s="186" t="s">
        <v>133</v>
      </c>
      <c r="AU1115" s="186" t="s">
        <v>81</v>
      </c>
      <c r="AV1115" s="11" t="s">
        <v>81</v>
      </c>
      <c r="AW1115" s="11" t="s">
        <v>35</v>
      </c>
      <c r="AX1115" s="11" t="s">
        <v>71</v>
      </c>
      <c r="AY1115" s="186" t="s">
        <v>120</v>
      </c>
    </row>
    <row r="1116" spans="2:65" s="12" customFormat="1">
      <c r="B1116" s="193"/>
      <c r="D1116" s="180" t="s">
        <v>133</v>
      </c>
      <c r="E1116" s="194" t="s">
        <v>5</v>
      </c>
      <c r="F1116" s="195" t="s">
        <v>135</v>
      </c>
      <c r="H1116" s="196">
        <v>3</v>
      </c>
      <c r="I1116" s="197"/>
      <c r="L1116" s="193"/>
      <c r="M1116" s="198"/>
      <c r="N1116" s="199"/>
      <c r="O1116" s="199"/>
      <c r="P1116" s="199"/>
      <c r="Q1116" s="199"/>
      <c r="R1116" s="199"/>
      <c r="S1116" s="199"/>
      <c r="T1116" s="200"/>
      <c r="AT1116" s="194" t="s">
        <v>133</v>
      </c>
      <c r="AU1116" s="194" t="s">
        <v>81</v>
      </c>
      <c r="AV1116" s="12" t="s">
        <v>127</v>
      </c>
      <c r="AW1116" s="12" t="s">
        <v>35</v>
      </c>
      <c r="AX1116" s="12" t="s">
        <v>79</v>
      </c>
      <c r="AY1116" s="194" t="s">
        <v>120</v>
      </c>
    </row>
    <row r="1117" spans="2:65" s="1" customFormat="1" ht="25.5" customHeight="1">
      <c r="B1117" s="167"/>
      <c r="C1117" s="168" t="s">
        <v>1260</v>
      </c>
      <c r="D1117" s="168" t="s">
        <v>122</v>
      </c>
      <c r="E1117" s="169" t="s">
        <v>1261</v>
      </c>
      <c r="F1117" s="170" t="s">
        <v>1262</v>
      </c>
      <c r="G1117" s="171" t="s">
        <v>125</v>
      </c>
      <c r="H1117" s="172">
        <v>1</v>
      </c>
      <c r="I1117" s="173"/>
      <c r="J1117" s="174">
        <f>ROUND(I1117*H1117,2)</f>
        <v>0</v>
      </c>
      <c r="K1117" s="170" t="s">
        <v>126</v>
      </c>
      <c r="L1117" s="39"/>
      <c r="M1117" s="175" t="s">
        <v>5</v>
      </c>
      <c r="N1117" s="176" t="s">
        <v>42</v>
      </c>
      <c r="O1117" s="40"/>
      <c r="P1117" s="177">
        <f>O1117*H1117</f>
        <v>0</v>
      </c>
      <c r="Q1117" s="177">
        <v>0.10833</v>
      </c>
      <c r="R1117" s="177">
        <f>Q1117*H1117</f>
        <v>0.10833</v>
      </c>
      <c r="S1117" s="177">
        <v>0</v>
      </c>
      <c r="T1117" s="178">
        <f>S1117*H1117</f>
        <v>0</v>
      </c>
      <c r="AR1117" s="22" t="s">
        <v>127</v>
      </c>
      <c r="AT1117" s="22" t="s">
        <v>122</v>
      </c>
      <c r="AU1117" s="22" t="s">
        <v>81</v>
      </c>
      <c r="AY1117" s="22" t="s">
        <v>120</v>
      </c>
      <c r="BE1117" s="179">
        <f>IF(N1117="základní",J1117,0)</f>
        <v>0</v>
      </c>
      <c r="BF1117" s="179">
        <f>IF(N1117="snížená",J1117,0)</f>
        <v>0</v>
      </c>
      <c r="BG1117" s="179">
        <f>IF(N1117="zákl. přenesená",J1117,0)</f>
        <v>0</v>
      </c>
      <c r="BH1117" s="179">
        <f>IF(N1117="sníž. přenesená",J1117,0)</f>
        <v>0</v>
      </c>
      <c r="BI1117" s="179">
        <f>IF(N1117="nulová",J1117,0)</f>
        <v>0</v>
      </c>
      <c r="BJ1117" s="22" t="s">
        <v>79</v>
      </c>
      <c r="BK1117" s="179">
        <f>ROUND(I1117*H1117,2)</f>
        <v>0</v>
      </c>
      <c r="BL1117" s="22" t="s">
        <v>127</v>
      </c>
      <c r="BM1117" s="22" t="s">
        <v>1263</v>
      </c>
    </row>
    <row r="1118" spans="2:65" s="1" customFormat="1" ht="27">
      <c r="B1118" s="39"/>
      <c r="D1118" s="180" t="s">
        <v>129</v>
      </c>
      <c r="F1118" s="181" t="s">
        <v>1264</v>
      </c>
      <c r="I1118" s="182"/>
      <c r="L1118" s="39"/>
      <c r="M1118" s="183"/>
      <c r="N1118" s="40"/>
      <c r="O1118" s="40"/>
      <c r="P1118" s="40"/>
      <c r="Q1118" s="40"/>
      <c r="R1118" s="40"/>
      <c r="S1118" s="40"/>
      <c r="T1118" s="68"/>
      <c r="AT1118" s="22" t="s">
        <v>129</v>
      </c>
      <c r="AU1118" s="22" t="s">
        <v>81</v>
      </c>
    </row>
    <row r="1119" spans="2:65" s="11" customFormat="1">
      <c r="B1119" s="185"/>
      <c r="D1119" s="180" t="s">
        <v>133</v>
      </c>
      <c r="E1119" s="186" t="s">
        <v>5</v>
      </c>
      <c r="F1119" s="187" t="s">
        <v>79</v>
      </c>
      <c r="H1119" s="188">
        <v>1</v>
      </c>
      <c r="I1119" s="189"/>
      <c r="L1119" s="185"/>
      <c r="M1119" s="190"/>
      <c r="N1119" s="191"/>
      <c r="O1119" s="191"/>
      <c r="P1119" s="191"/>
      <c r="Q1119" s="191"/>
      <c r="R1119" s="191"/>
      <c r="S1119" s="191"/>
      <c r="T1119" s="192"/>
      <c r="AT1119" s="186" t="s">
        <v>133</v>
      </c>
      <c r="AU1119" s="186" t="s">
        <v>81</v>
      </c>
      <c r="AV1119" s="11" t="s">
        <v>81</v>
      </c>
      <c r="AW1119" s="11" t="s">
        <v>35</v>
      </c>
      <c r="AX1119" s="11" t="s">
        <v>71</v>
      </c>
      <c r="AY1119" s="186" t="s">
        <v>120</v>
      </c>
    </row>
    <row r="1120" spans="2:65" s="12" customFormat="1">
      <c r="B1120" s="193"/>
      <c r="D1120" s="180" t="s">
        <v>133</v>
      </c>
      <c r="E1120" s="194" t="s">
        <v>5</v>
      </c>
      <c r="F1120" s="195" t="s">
        <v>135</v>
      </c>
      <c r="H1120" s="196">
        <v>1</v>
      </c>
      <c r="I1120" s="197"/>
      <c r="L1120" s="193"/>
      <c r="M1120" s="198"/>
      <c r="N1120" s="199"/>
      <c r="O1120" s="199"/>
      <c r="P1120" s="199"/>
      <c r="Q1120" s="199"/>
      <c r="R1120" s="199"/>
      <c r="S1120" s="199"/>
      <c r="T1120" s="200"/>
      <c r="AT1120" s="194" t="s">
        <v>133</v>
      </c>
      <c r="AU1120" s="194" t="s">
        <v>81</v>
      </c>
      <c r="AV1120" s="12" t="s">
        <v>127</v>
      </c>
      <c r="AW1120" s="12" t="s">
        <v>35</v>
      </c>
      <c r="AX1120" s="12" t="s">
        <v>79</v>
      </c>
      <c r="AY1120" s="194" t="s">
        <v>120</v>
      </c>
    </row>
    <row r="1121" spans="2:65" s="1" customFormat="1" ht="25.5" customHeight="1">
      <c r="B1121" s="167"/>
      <c r="C1121" s="168" t="s">
        <v>1265</v>
      </c>
      <c r="D1121" s="168" t="s">
        <v>122</v>
      </c>
      <c r="E1121" s="169" t="s">
        <v>1266</v>
      </c>
      <c r="F1121" s="170" t="s">
        <v>1267</v>
      </c>
      <c r="G1121" s="171" t="s">
        <v>125</v>
      </c>
      <c r="H1121" s="172">
        <v>6</v>
      </c>
      <c r="I1121" s="173"/>
      <c r="J1121" s="174">
        <f>ROUND(I1121*H1121,2)</f>
        <v>0</v>
      </c>
      <c r="K1121" s="170" t="s">
        <v>126</v>
      </c>
      <c r="L1121" s="39"/>
      <c r="M1121" s="175" t="s">
        <v>5</v>
      </c>
      <c r="N1121" s="176" t="s">
        <v>42</v>
      </c>
      <c r="O1121" s="40"/>
      <c r="P1121" s="177">
        <f>O1121*H1121</f>
        <v>0</v>
      </c>
      <c r="Q1121" s="177">
        <v>3.6360000000000003E-2</v>
      </c>
      <c r="R1121" s="177">
        <f>Q1121*H1121</f>
        <v>0.21816000000000002</v>
      </c>
      <c r="S1121" s="177">
        <v>0</v>
      </c>
      <c r="T1121" s="178">
        <f>S1121*H1121</f>
        <v>0</v>
      </c>
      <c r="AR1121" s="22" t="s">
        <v>127</v>
      </c>
      <c r="AT1121" s="22" t="s">
        <v>122</v>
      </c>
      <c r="AU1121" s="22" t="s">
        <v>81</v>
      </c>
      <c r="AY1121" s="22" t="s">
        <v>120</v>
      </c>
      <c r="BE1121" s="179">
        <f>IF(N1121="základní",J1121,0)</f>
        <v>0</v>
      </c>
      <c r="BF1121" s="179">
        <f>IF(N1121="snížená",J1121,0)</f>
        <v>0</v>
      </c>
      <c r="BG1121" s="179">
        <f>IF(N1121="zákl. přenesená",J1121,0)</f>
        <v>0</v>
      </c>
      <c r="BH1121" s="179">
        <f>IF(N1121="sníž. přenesená",J1121,0)</f>
        <v>0</v>
      </c>
      <c r="BI1121" s="179">
        <f>IF(N1121="nulová",J1121,0)</f>
        <v>0</v>
      </c>
      <c r="BJ1121" s="22" t="s">
        <v>79</v>
      </c>
      <c r="BK1121" s="179">
        <f>ROUND(I1121*H1121,2)</f>
        <v>0</v>
      </c>
      <c r="BL1121" s="22" t="s">
        <v>127</v>
      </c>
      <c r="BM1121" s="22" t="s">
        <v>1268</v>
      </c>
    </row>
    <row r="1122" spans="2:65" s="1" customFormat="1" ht="27">
      <c r="B1122" s="39"/>
      <c r="D1122" s="180" t="s">
        <v>129</v>
      </c>
      <c r="F1122" s="181" t="s">
        <v>1269</v>
      </c>
      <c r="I1122" s="182"/>
      <c r="L1122" s="39"/>
      <c r="M1122" s="183"/>
      <c r="N1122" s="40"/>
      <c r="O1122" s="40"/>
      <c r="P1122" s="40"/>
      <c r="Q1122" s="40"/>
      <c r="R1122" s="40"/>
      <c r="S1122" s="40"/>
      <c r="T1122" s="68"/>
      <c r="AT1122" s="22" t="s">
        <v>129</v>
      </c>
      <c r="AU1122" s="22" t="s">
        <v>81</v>
      </c>
    </row>
    <row r="1123" spans="2:65" s="11" customFormat="1">
      <c r="B1123" s="185"/>
      <c r="D1123" s="180" t="s">
        <v>133</v>
      </c>
      <c r="E1123" s="186" t="s">
        <v>5</v>
      </c>
      <c r="F1123" s="187" t="s">
        <v>789</v>
      </c>
      <c r="H1123" s="188">
        <v>6</v>
      </c>
      <c r="I1123" s="189"/>
      <c r="L1123" s="185"/>
      <c r="M1123" s="190"/>
      <c r="N1123" s="191"/>
      <c r="O1123" s="191"/>
      <c r="P1123" s="191"/>
      <c r="Q1123" s="191"/>
      <c r="R1123" s="191"/>
      <c r="S1123" s="191"/>
      <c r="T1123" s="192"/>
      <c r="AT1123" s="186" t="s">
        <v>133</v>
      </c>
      <c r="AU1123" s="186" t="s">
        <v>81</v>
      </c>
      <c r="AV1123" s="11" t="s">
        <v>81</v>
      </c>
      <c r="AW1123" s="11" t="s">
        <v>35</v>
      </c>
      <c r="AX1123" s="11" t="s">
        <v>71</v>
      </c>
      <c r="AY1123" s="186" t="s">
        <v>120</v>
      </c>
    </row>
    <row r="1124" spans="2:65" s="12" customFormat="1">
      <c r="B1124" s="193"/>
      <c r="D1124" s="180" t="s">
        <v>133</v>
      </c>
      <c r="E1124" s="194" t="s">
        <v>5</v>
      </c>
      <c r="F1124" s="195" t="s">
        <v>135</v>
      </c>
      <c r="H1124" s="196">
        <v>6</v>
      </c>
      <c r="I1124" s="197"/>
      <c r="L1124" s="193"/>
      <c r="M1124" s="198"/>
      <c r="N1124" s="199"/>
      <c r="O1124" s="199"/>
      <c r="P1124" s="199"/>
      <c r="Q1124" s="199"/>
      <c r="R1124" s="199"/>
      <c r="S1124" s="199"/>
      <c r="T1124" s="200"/>
      <c r="AT1124" s="194" t="s">
        <v>133</v>
      </c>
      <c r="AU1124" s="194" t="s">
        <v>81</v>
      </c>
      <c r="AV1124" s="12" t="s">
        <v>127</v>
      </c>
      <c r="AW1124" s="12" t="s">
        <v>35</v>
      </c>
      <c r="AX1124" s="12" t="s">
        <v>79</v>
      </c>
      <c r="AY1124" s="194" t="s">
        <v>120</v>
      </c>
    </row>
    <row r="1125" spans="2:65" s="1" customFormat="1" ht="25.5" customHeight="1">
      <c r="B1125" s="167"/>
      <c r="C1125" s="168" t="s">
        <v>1270</v>
      </c>
      <c r="D1125" s="168" t="s">
        <v>122</v>
      </c>
      <c r="E1125" s="169" t="s">
        <v>1271</v>
      </c>
      <c r="F1125" s="170" t="s">
        <v>1272</v>
      </c>
      <c r="G1125" s="171" t="s">
        <v>125</v>
      </c>
      <c r="H1125" s="172">
        <v>6</v>
      </c>
      <c r="I1125" s="173"/>
      <c r="J1125" s="174">
        <f>ROUND(I1125*H1125,2)</f>
        <v>0</v>
      </c>
      <c r="K1125" s="170" t="s">
        <v>126</v>
      </c>
      <c r="L1125" s="39"/>
      <c r="M1125" s="175" t="s">
        <v>5</v>
      </c>
      <c r="N1125" s="176" t="s">
        <v>42</v>
      </c>
      <c r="O1125" s="40"/>
      <c r="P1125" s="177">
        <f>O1125*H1125</f>
        <v>0</v>
      </c>
      <c r="Q1125" s="177">
        <v>0</v>
      </c>
      <c r="R1125" s="177">
        <f>Q1125*H1125</f>
        <v>0</v>
      </c>
      <c r="S1125" s="177">
        <v>0</v>
      </c>
      <c r="T1125" s="178">
        <f>S1125*H1125</f>
        <v>0</v>
      </c>
      <c r="AR1125" s="22" t="s">
        <v>127</v>
      </c>
      <c r="AT1125" s="22" t="s">
        <v>122</v>
      </c>
      <c r="AU1125" s="22" t="s">
        <v>81</v>
      </c>
      <c r="AY1125" s="22" t="s">
        <v>120</v>
      </c>
      <c r="BE1125" s="179">
        <f>IF(N1125="základní",J1125,0)</f>
        <v>0</v>
      </c>
      <c r="BF1125" s="179">
        <f>IF(N1125="snížená",J1125,0)</f>
        <v>0</v>
      </c>
      <c r="BG1125" s="179">
        <f>IF(N1125="zákl. přenesená",J1125,0)</f>
        <v>0</v>
      </c>
      <c r="BH1125" s="179">
        <f>IF(N1125="sníž. přenesená",J1125,0)</f>
        <v>0</v>
      </c>
      <c r="BI1125" s="179">
        <f>IF(N1125="nulová",J1125,0)</f>
        <v>0</v>
      </c>
      <c r="BJ1125" s="22" t="s">
        <v>79</v>
      </c>
      <c r="BK1125" s="179">
        <f>ROUND(I1125*H1125,2)</f>
        <v>0</v>
      </c>
      <c r="BL1125" s="22" t="s">
        <v>127</v>
      </c>
      <c r="BM1125" s="22" t="s">
        <v>1273</v>
      </c>
    </row>
    <row r="1126" spans="2:65" s="1" customFormat="1" ht="27">
      <c r="B1126" s="39"/>
      <c r="D1126" s="180" t="s">
        <v>129</v>
      </c>
      <c r="F1126" s="181" t="s">
        <v>1274</v>
      </c>
      <c r="I1126" s="182"/>
      <c r="L1126" s="39"/>
      <c r="M1126" s="183"/>
      <c r="N1126" s="40"/>
      <c r="O1126" s="40"/>
      <c r="P1126" s="40"/>
      <c r="Q1126" s="40"/>
      <c r="R1126" s="40"/>
      <c r="S1126" s="40"/>
      <c r="T1126" s="68"/>
      <c r="AT1126" s="22" t="s">
        <v>129</v>
      </c>
      <c r="AU1126" s="22" t="s">
        <v>81</v>
      </c>
    </row>
    <row r="1127" spans="2:65" s="11" customFormat="1">
      <c r="B1127" s="185"/>
      <c r="D1127" s="180" t="s">
        <v>133</v>
      </c>
      <c r="E1127" s="186" t="s">
        <v>5</v>
      </c>
      <c r="F1127" s="187" t="s">
        <v>789</v>
      </c>
      <c r="H1127" s="188">
        <v>6</v>
      </c>
      <c r="I1127" s="189"/>
      <c r="L1127" s="185"/>
      <c r="M1127" s="190"/>
      <c r="N1127" s="191"/>
      <c r="O1127" s="191"/>
      <c r="P1127" s="191"/>
      <c r="Q1127" s="191"/>
      <c r="R1127" s="191"/>
      <c r="S1127" s="191"/>
      <c r="T1127" s="192"/>
      <c r="AT1127" s="186" t="s">
        <v>133</v>
      </c>
      <c r="AU1127" s="186" t="s">
        <v>81</v>
      </c>
      <c r="AV1127" s="11" t="s">
        <v>81</v>
      </c>
      <c r="AW1127" s="11" t="s">
        <v>35</v>
      </c>
      <c r="AX1127" s="11" t="s">
        <v>71</v>
      </c>
      <c r="AY1127" s="186" t="s">
        <v>120</v>
      </c>
    </row>
    <row r="1128" spans="2:65" s="12" customFormat="1">
      <c r="B1128" s="193"/>
      <c r="D1128" s="180" t="s">
        <v>133</v>
      </c>
      <c r="E1128" s="194" t="s">
        <v>5</v>
      </c>
      <c r="F1128" s="195" t="s">
        <v>135</v>
      </c>
      <c r="H1128" s="196">
        <v>6</v>
      </c>
      <c r="I1128" s="197"/>
      <c r="L1128" s="193"/>
      <c r="M1128" s="198"/>
      <c r="N1128" s="199"/>
      <c r="O1128" s="199"/>
      <c r="P1128" s="199"/>
      <c r="Q1128" s="199"/>
      <c r="R1128" s="199"/>
      <c r="S1128" s="199"/>
      <c r="T1128" s="200"/>
      <c r="AT1128" s="194" t="s">
        <v>133</v>
      </c>
      <c r="AU1128" s="194" t="s">
        <v>81</v>
      </c>
      <c r="AV1128" s="12" t="s">
        <v>127</v>
      </c>
      <c r="AW1128" s="12" t="s">
        <v>35</v>
      </c>
      <c r="AX1128" s="12" t="s">
        <v>79</v>
      </c>
      <c r="AY1128" s="194" t="s">
        <v>120</v>
      </c>
    </row>
    <row r="1129" spans="2:65" s="1" customFormat="1" ht="25.5" customHeight="1">
      <c r="B1129" s="167"/>
      <c r="C1129" s="168" t="s">
        <v>1275</v>
      </c>
      <c r="D1129" s="168" t="s">
        <v>122</v>
      </c>
      <c r="E1129" s="169" t="s">
        <v>1276</v>
      </c>
      <c r="F1129" s="170" t="s">
        <v>1277</v>
      </c>
      <c r="G1129" s="171" t="s">
        <v>125</v>
      </c>
      <c r="H1129" s="172">
        <v>6</v>
      </c>
      <c r="I1129" s="173"/>
      <c r="J1129" s="174">
        <f>ROUND(I1129*H1129,2)</f>
        <v>0</v>
      </c>
      <c r="K1129" s="170" t="s">
        <v>126</v>
      </c>
      <c r="L1129" s="39"/>
      <c r="M1129" s="175" t="s">
        <v>5</v>
      </c>
      <c r="N1129" s="176" t="s">
        <v>42</v>
      </c>
      <c r="O1129" s="40"/>
      <c r="P1129" s="177">
        <f>O1129*H1129</f>
        <v>0</v>
      </c>
      <c r="Q1129" s="177">
        <v>0.35248000000000002</v>
      </c>
      <c r="R1129" s="177">
        <f>Q1129*H1129</f>
        <v>2.1148800000000003</v>
      </c>
      <c r="S1129" s="177">
        <v>0</v>
      </c>
      <c r="T1129" s="178">
        <f>S1129*H1129</f>
        <v>0</v>
      </c>
      <c r="AR1129" s="22" t="s">
        <v>127</v>
      </c>
      <c r="AT1129" s="22" t="s">
        <v>122</v>
      </c>
      <c r="AU1129" s="22" t="s">
        <v>81</v>
      </c>
      <c r="AY1129" s="22" t="s">
        <v>120</v>
      </c>
      <c r="BE1129" s="179">
        <f>IF(N1129="základní",J1129,0)</f>
        <v>0</v>
      </c>
      <c r="BF1129" s="179">
        <f>IF(N1129="snížená",J1129,0)</f>
        <v>0</v>
      </c>
      <c r="BG1129" s="179">
        <f>IF(N1129="zákl. přenesená",J1129,0)</f>
        <v>0</v>
      </c>
      <c r="BH1129" s="179">
        <f>IF(N1129="sníž. přenesená",J1129,0)</f>
        <v>0</v>
      </c>
      <c r="BI1129" s="179">
        <f>IF(N1129="nulová",J1129,0)</f>
        <v>0</v>
      </c>
      <c r="BJ1129" s="22" t="s">
        <v>79</v>
      </c>
      <c r="BK1129" s="179">
        <f>ROUND(I1129*H1129,2)</f>
        <v>0</v>
      </c>
      <c r="BL1129" s="22" t="s">
        <v>127</v>
      </c>
      <c r="BM1129" s="22" t="s">
        <v>1278</v>
      </c>
    </row>
    <row r="1130" spans="2:65" s="1" customFormat="1" ht="27">
      <c r="B1130" s="39"/>
      <c r="D1130" s="180" t="s">
        <v>129</v>
      </c>
      <c r="F1130" s="181" t="s">
        <v>1279</v>
      </c>
      <c r="I1130" s="182"/>
      <c r="L1130" s="39"/>
      <c r="M1130" s="183"/>
      <c r="N1130" s="40"/>
      <c r="O1130" s="40"/>
      <c r="P1130" s="40"/>
      <c r="Q1130" s="40"/>
      <c r="R1130" s="40"/>
      <c r="S1130" s="40"/>
      <c r="T1130" s="68"/>
      <c r="AT1130" s="22" t="s">
        <v>129</v>
      </c>
      <c r="AU1130" s="22" t="s">
        <v>81</v>
      </c>
    </row>
    <row r="1131" spans="2:65" s="11" customFormat="1">
      <c r="B1131" s="185"/>
      <c r="D1131" s="180" t="s">
        <v>133</v>
      </c>
      <c r="E1131" s="186" t="s">
        <v>5</v>
      </c>
      <c r="F1131" s="187" t="s">
        <v>789</v>
      </c>
      <c r="H1131" s="188">
        <v>6</v>
      </c>
      <c r="I1131" s="189"/>
      <c r="L1131" s="185"/>
      <c r="M1131" s="190"/>
      <c r="N1131" s="191"/>
      <c r="O1131" s="191"/>
      <c r="P1131" s="191"/>
      <c r="Q1131" s="191"/>
      <c r="R1131" s="191"/>
      <c r="S1131" s="191"/>
      <c r="T1131" s="192"/>
      <c r="AT1131" s="186" t="s">
        <v>133</v>
      </c>
      <c r="AU1131" s="186" t="s">
        <v>81</v>
      </c>
      <c r="AV1131" s="11" t="s">
        <v>81</v>
      </c>
      <c r="AW1131" s="11" t="s">
        <v>35</v>
      </c>
      <c r="AX1131" s="11" t="s">
        <v>71</v>
      </c>
      <c r="AY1131" s="186" t="s">
        <v>120</v>
      </c>
    </row>
    <row r="1132" spans="2:65" s="12" customFormat="1">
      <c r="B1132" s="193"/>
      <c r="D1132" s="180" t="s">
        <v>133</v>
      </c>
      <c r="E1132" s="194" t="s">
        <v>5</v>
      </c>
      <c r="F1132" s="195" t="s">
        <v>135</v>
      </c>
      <c r="H1132" s="196">
        <v>6</v>
      </c>
      <c r="I1132" s="197"/>
      <c r="L1132" s="193"/>
      <c r="M1132" s="198"/>
      <c r="N1132" s="199"/>
      <c r="O1132" s="199"/>
      <c r="P1132" s="199"/>
      <c r="Q1132" s="199"/>
      <c r="R1132" s="199"/>
      <c r="S1132" s="199"/>
      <c r="T1132" s="200"/>
      <c r="AT1132" s="194" t="s">
        <v>133</v>
      </c>
      <c r="AU1132" s="194" t="s">
        <v>81</v>
      </c>
      <c r="AV1132" s="12" t="s">
        <v>127</v>
      </c>
      <c r="AW1132" s="12" t="s">
        <v>35</v>
      </c>
      <c r="AX1132" s="12" t="s">
        <v>79</v>
      </c>
      <c r="AY1132" s="194" t="s">
        <v>120</v>
      </c>
    </row>
    <row r="1133" spans="2:65" s="1" customFormat="1" ht="25.5" customHeight="1">
      <c r="B1133" s="167"/>
      <c r="C1133" s="168" t="s">
        <v>1280</v>
      </c>
      <c r="D1133" s="168" t="s">
        <v>122</v>
      </c>
      <c r="E1133" s="169" t="s">
        <v>1281</v>
      </c>
      <c r="F1133" s="170" t="s">
        <v>1282</v>
      </c>
      <c r="G1133" s="171" t="s">
        <v>125</v>
      </c>
      <c r="H1133" s="172">
        <v>10</v>
      </c>
      <c r="I1133" s="173"/>
      <c r="J1133" s="174">
        <f>ROUND(I1133*H1133,2)</f>
        <v>0</v>
      </c>
      <c r="K1133" s="170" t="s">
        <v>126</v>
      </c>
      <c r="L1133" s="39"/>
      <c r="M1133" s="175" t="s">
        <v>5</v>
      </c>
      <c r="N1133" s="176" t="s">
        <v>42</v>
      </c>
      <c r="O1133" s="40"/>
      <c r="P1133" s="177">
        <f>O1133*H1133</f>
        <v>0</v>
      </c>
      <c r="Q1133" s="177">
        <v>7.0200000000000002E-3</v>
      </c>
      <c r="R1133" s="177">
        <f>Q1133*H1133</f>
        <v>7.0199999999999999E-2</v>
      </c>
      <c r="S1133" s="177">
        <v>0</v>
      </c>
      <c r="T1133" s="178">
        <f>S1133*H1133</f>
        <v>0</v>
      </c>
      <c r="AR1133" s="22" t="s">
        <v>127</v>
      </c>
      <c r="AT1133" s="22" t="s">
        <v>122</v>
      </c>
      <c r="AU1133" s="22" t="s">
        <v>81</v>
      </c>
      <c r="AY1133" s="22" t="s">
        <v>120</v>
      </c>
      <c r="BE1133" s="179">
        <f>IF(N1133="základní",J1133,0)</f>
        <v>0</v>
      </c>
      <c r="BF1133" s="179">
        <f>IF(N1133="snížená",J1133,0)</f>
        <v>0</v>
      </c>
      <c r="BG1133" s="179">
        <f>IF(N1133="zákl. přenesená",J1133,0)</f>
        <v>0</v>
      </c>
      <c r="BH1133" s="179">
        <f>IF(N1133="sníž. přenesená",J1133,0)</f>
        <v>0</v>
      </c>
      <c r="BI1133" s="179">
        <f>IF(N1133="nulová",J1133,0)</f>
        <v>0</v>
      </c>
      <c r="BJ1133" s="22" t="s">
        <v>79</v>
      </c>
      <c r="BK1133" s="179">
        <f>ROUND(I1133*H1133,2)</f>
        <v>0</v>
      </c>
      <c r="BL1133" s="22" t="s">
        <v>127</v>
      </c>
      <c r="BM1133" s="22" t="s">
        <v>1283</v>
      </c>
    </row>
    <row r="1134" spans="2:65" s="1" customFormat="1">
      <c r="B1134" s="39"/>
      <c r="D1134" s="180" t="s">
        <v>129</v>
      </c>
      <c r="F1134" s="181" t="s">
        <v>1284</v>
      </c>
      <c r="I1134" s="182"/>
      <c r="L1134" s="39"/>
      <c r="M1134" s="183"/>
      <c r="N1134" s="40"/>
      <c r="O1134" s="40"/>
      <c r="P1134" s="40"/>
      <c r="Q1134" s="40"/>
      <c r="R1134" s="40"/>
      <c r="S1134" s="40"/>
      <c r="T1134" s="68"/>
      <c r="AT1134" s="22" t="s">
        <v>129</v>
      </c>
      <c r="AU1134" s="22" t="s">
        <v>81</v>
      </c>
    </row>
    <row r="1135" spans="2:65" s="11" customFormat="1">
      <c r="B1135" s="185"/>
      <c r="D1135" s="180" t="s">
        <v>133</v>
      </c>
      <c r="E1135" s="186" t="s">
        <v>5</v>
      </c>
      <c r="F1135" s="187" t="s">
        <v>1204</v>
      </c>
      <c r="H1135" s="188">
        <v>10</v>
      </c>
      <c r="I1135" s="189"/>
      <c r="L1135" s="185"/>
      <c r="M1135" s="190"/>
      <c r="N1135" s="191"/>
      <c r="O1135" s="191"/>
      <c r="P1135" s="191"/>
      <c r="Q1135" s="191"/>
      <c r="R1135" s="191"/>
      <c r="S1135" s="191"/>
      <c r="T1135" s="192"/>
      <c r="AT1135" s="186" t="s">
        <v>133</v>
      </c>
      <c r="AU1135" s="186" t="s">
        <v>81</v>
      </c>
      <c r="AV1135" s="11" t="s">
        <v>81</v>
      </c>
      <c r="AW1135" s="11" t="s">
        <v>35</v>
      </c>
      <c r="AX1135" s="11" t="s">
        <v>71</v>
      </c>
      <c r="AY1135" s="186" t="s">
        <v>120</v>
      </c>
    </row>
    <row r="1136" spans="2:65" s="12" customFormat="1">
      <c r="B1136" s="193"/>
      <c r="D1136" s="180" t="s">
        <v>133</v>
      </c>
      <c r="E1136" s="194" t="s">
        <v>5</v>
      </c>
      <c r="F1136" s="195" t="s">
        <v>135</v>
      </c>
      <c r="H1136" s="196">
        <v>10</v>
      </c>
      <c r="I1136" s="197"/>
      <c r="L1136" s="193"/>
      <c r="M1136" s="198"/>
      <c r="N1136" s="199"/>
      <c r="O1136" s="199"/>
      <c r="P1136" s="199"/>
      <c r="Q1136" s="199"/>
      <c r="R1136" s="199"/>
      <c r="S1136" s="199"/>
      <c r="T1136" s="200"/>
      <c r="AT1136" s="194" t="s">
        <v>133</v>
      </c>
      <c r="AU1136" s="194" t="s">
        <v>81</v>
      </c>
      <c r="AV1136" s="12" t="s">
        <v>127</v>
      </c>
      <c r="AW1136" s="12" t="s">
        <v>35</v>
      </c>
      <c r="AX1136" s="12" t="s">
        <v>79</v>
      </c>
      <c r="AY1136" s="194" t="s">
        <v>120</v>
      </c>
    </row>
    <row r="1137" spans="2:65" s="1" customFormat="1" ht="16.5" customHeight="1">
      <c r="B1137" s="167"/>
      <c r="C1137" s="201" t="s">
        <v>1285</v>
      </c>
      <c r="D1137" s="201" t="s">
        <v>332</v>
      </c>
      <c r="E1137" s="202" t="s">
        <v>1286</v>
      </c>
      <c r="F1137" s="203" t="s">
        <v>1287</v>
      </c>
      <c r="G1137" s="204" t="s">
        <v>125</v>
      </c>
      <c r="H1137" s="205">
        <v>10</v>
      </c>
      <c r="I1137" s="206"/>
      <c r="J1137" s="207">
        <f>ROUND(I1137*H1137,2)</f>
        <v>0</v>
      </c>
      <c r="K1137" s="203" t="s">
        <v>126</v>
      </c>
      <c r="L1137" s="208"/>
      <c r="M1137" s="209" t="s">
        <v>5</v>
      </c>
      <c r="N1137" s="210" t="s">
        <v>42</v>
      </c>
      <c r="O1137" s="40"/>
      <c r="P1137" s="177">
        <f>O1137*H1137</f>
        <v>0</v>
      </c>
      <c r="Q1137" s="177">
        <v>0.10100000000000001</v>
      </c>
      <c r="R1137" s="177">
        <f>Q1137*H1137</f>
        <v>1.01</v>
      </c>
      <c r="S1137" s="177">
        <v>0</v>
      </c>
      <c r="T1137" s="178">
        <f>S1137*H1137</f>
        <v>0</v>
      </c>
      <c r="AR1137" s="22" t="s">
        <v>169</v>
      </c>
      <c r="AT1137" s="22" t="s">
        <v>332</v>
      </c>
      <c r="AU1137" s="22" t="s">
        <v>81</v>
      </c>
      <c r="AY1137" s="22" t="s">
        <v>120</v>
      </c>
      <c r="BE1137" s="179">
        <f>IF(N1137="základní",J1137,0)</f>
        <v>0</v>
      </c>
      <c r="BF1137" s="179">
        <f>IF(N1137="snížená",J1137,0)</f>
        <v>0</v>
      </c>
      <c r="BG1137" s="179">
        <f>IF(N1137="zákl. přenesená",J1137,0)</f>
        <v>0</v>
      </c>
      <c r="BH1137" s="179">
        <f>IF(N1137="sníž. přenesená",J1137,0)</f>
        <v>0</v>
      </c>
      <c r="BI1137" s="179">
        <f>IF(N1137="nulová",J1137,0)</f>
        <v>0</v>
      </c>
      <c r="BJ1137" s="22" t="s">
        <v>79</v>
      </c>
      <c r="BK1137" s="179">
        <f>ROUND(I1137*H1137,2)</f>
        <v>0</v>
      </c>
      <c r="BL1137" s="22" t="s">
        <v>127</v>
      </c>
      <c r="BM1137" s="22" t="s">
        <v>1288</v>
      </c>
    </row>
    <row r="1138" spans="2:65" s="1" customFormat="1">
      <c r="B1138" s="39"/>
      <c r="D1138" s="180" t="s">
        <v>129</v>
      </c>
      <c r="F1138" s="181" t="s">
        <v>1289</v>
      </c>
      <c r="I1138" s="182"/>
      <c r="L1138" s="39"/>
      <c r="M1138" s="183"/>
      <c r="N1138" s="40"/>
      <c r="O1138" s="40"/>
      <c r="P1138" s="40"/>
      <c r="Q1138" s="40"/>
      <c r="R1138" s="40"/>
      <c r="S1138" s="40"/>
      <c r="T1138" s="68"/>
      <c r="AT1138" s="22" t="s">
        <v>129</v>
      </c>
      <c r="AU1138" s="22" t="s">
        <v>81</v>
      </c>
    </row>
    <row r="1139" spans="2:65" s="11" customFormat="1">
      <c r="B1139" s="185"/>
      <c r="D1139" s="180" t="s">
        <v>133</v>
      </c>
      <c r="E1139" s="186" t="s">
        <v>5</v>
      </c>
      <c r="F1139" s="187" t="s">
        <v>1204</v>
      </c>
      <c r="H1139" s="188">
        <v>10</v>
      </c>
      <c r="I1139" s="189"/>
      <c r="L1139" s="185"/>
      <c r="M1139" s="190"/>
      <c r="N1139" s="191"/>
      <c r="O1139" s="191"/>
      <c r="P1139" s="191"/>
      <c r="Q1139" s="191"/>
      <c r="R1139" s="191"/>
      <c r="S1139" s="191"/>
      <c r="T1139" s="192"/>
      <c r="AT1139" s="186" t="s">
        <v>133</v>
      </c>
      <c r="AU1139" s="186" t="s">
        <v>81</v>
      </c>
      <c r="AV1139" s="11" t="s">
        <v>81</v>
      </c>
      <c r="AW1139" s="11" t="s">
        <v>35</v>
      </c>
      <c r="AX1139" s="11" t="s">
        <v>71</v>
      </c>
      <c r="AY1139" s="186" t="s">
        <v>120</v>
      </c>
    </row>
    <row r="1140" spans="2:65" s="12" customFormat="1">
      <c r="B1140" s="193"/>
      <c r="D1140" s="180" t="s">
        <v>133</v>
      </c>
      <c r="E1140" s="194" t="s">
        <v>5</v>
      </c>
      <c r="F1140" s="195" t="s">
        <v>135</v>
      </c>
      <c r="H1140" s="196">
        <v>10</v>
      </c>
      <c r="I1140" s="197"/>
      <c r="L1140" s="193"/>
      <c r="M1140" s="198"/>
      <c r="N1140" s="199"/>
      <c r="O1140" s="199"/>
      <c r="P1140" s="199"/>
      <c r="Q1140" s="199"/>
      <c r="R1140" s="199"/>
      <c r="S1140" s="199"/>
      <c r="T1140" s="200"/>
      <c r="AT1140" s="194" t="s">
        <v>133</v>
      </c>
      <c r="AU1140" s="194" t="s">
        <v>81</v>
      </c>
      <c r="AV1140" s="12" t="s">
        <v>127</v>
      </c>
      <c r="AW1140" s="12" t="s">
        <v>35</v>
      </c>
      <c r="AX1140" s="12" t="s">
        <v>79</v>
      </c>
      <c r="AY1140" s="194" t="s">
        <v>120</v>
      </c>
    </row>
    <row r="1141" spans="2:65" s="1" customFormat="1" ht="25.5" customHeight="1">
      <c r="B1141" s="167"/>
      <c r="C1141" s="168" t="s">
        <v>1290</v>
      </c>
      <c r="D1141" s="168" t="s">
        <v>122</v>
      </c>
      <c r="E1141" s="169" t="s">
        <v>1291</v>
      </c>
      <c r="F1141" s="170" t="s">
        <v>1292</v>
      </c>
      <c r="G1141" s="171" t="s">
        <v>125</v>
      </c>
      <c r="H1141" s="172">
        <v>2</v>
      </c>
      <c r="I1141" s="173"/>
      <c r="J1141" s="174">
        <f>ROUND(I1141*H1141,2)</f>
        <v>0</v>
      </c>
      <c r="K1141" s="170" t="s">
        <v>126</v>
      </c>
      <c r="L1141" s="39"/>
      <c r="M1141" s="175" t="s">
        <v>5</v>
      </c>
      <c r="N1141" s="176" t="s">
        <v>42</v>
      </c>
      <c r="O1141" s="40"/>
      <c r="P1141" s="177">
        <f>O1141*H1141</f>
        <v>0</v>
      </c>
      <c r="Q1141" s="177">
        <v>0</v>
      </c>
      <c r="R1141" s="177">
        <f>Q1141*H1141</f>
        <v>0</v>
      </c>
      <c r="S1141" s="177">
        <v>0.1</v>
      </c>
      <c r="T1141" s="178">
        <f>S1141*H1141</f>
        <v>0.2</v>
      </c>
      <c r="AR1141" s="22" t="s">
        <v>127</v>
      </c>
      <c r="AT1141" s="22" t="s">
        <v>122</v>
      </c>
      <c r="AU1141" s="22" t="s">
        <v>81</v>
      </c>
      <c r="AY1141" s="22" t="s">
        <v>120</v>
      </c>
      <c r="BE1141" s="179">
        <f>IF(N1141="základní",J1141,0)</f>
        <v>0</v>
      </c>
      <c r="BF1141" s="179">
        <f>IF(N1141="snížená",J1141,0)</f>
        <v>0</v>
      </c>
      <c r="BG1141" s="179">
        <f>IF(N1141="zákl. přenesená",J1141,0)</f>
        <v>0</v>
      </c>
      <c r="BH1141" s="179">
        <f>IF(N1141="sníž. přenesená",J1141,0)</f>
        <v>0</v>
      </c>
      <c r="BI1141" s="179">
        <f>IF(N1141="nulová",J1141,0)</f>
        <v>0</v>
      </c>
      <c r="BJ1141" s="22" t="s">
        <v>79</v>
      </c>
      <c r="BK1141" s="179">
        <f>ROUND(I1141*H1141,2)</f>
        <v>0</v>
      </c>
      <c r="BL1141" s="22" t="s">
        <v>127</v>
      </c>
      <c r="BM1141" s="22" t="s">
        <v>1293</v>
      </c>
    </row>
    <row r="1142" spans="2:65" s="1" customFormat="1">
      <c r="B1142" s="39"/>
      <c r="D1142" s="180" t="s">
        <v>129</v>
      </c>
      <c r="F1142" s="181" t="s">
        <v>1294</v>
      </c>
      <c r="I1142" s="182"/>
      <c r="L1142" s="39"/>
      <c r="M1142" s="183"/>
      <c r="N1142" s="40"/>
      <c r="O1142" s="40"/>
      <c r="P1142" s="40"/>
      <c r="Q1142" s="40"/>
      <c r="R1142" s="40"/>
      <c r="S1142" s="40"/>
      <c r="T1142" s="68"/>
      <c r="AT1142" s="22" t="s">
        <v>129</v>
      </c>
      <c r="AU1142" s="22" t="s">
        <v>81</v>
      </c>
    </row>
    <row r="1143" spans="2:65" s="11" customFormat="1">
      <c r="B1143" s="185"/>
      <c r="D1143" s="180" t="s">
        <v>133</v>
      </c>
      <c r="E1143" s="186" t="s">
        <v>5</v>
      </c>
      <c r="F1143" s="187" t="s">
        <v>336</v>
      </c>
      <c r="H1143" s="188">
        <v>2</v>
      </c>
      <c r="I1143" s="189"/>
      <c r="L1143" s="185"/>
      <c r="M1143" s="190"/>
      <c r="N1143" s="191"/>
      <c r="O1143" s="191"/>
      <c r="P1143" s="191"/>
      <c r="Q1143" s="191"/>
      <c r="R1143" s="191"/>
      <c r="S1143" s="191"/>
      <c r="T1143" s="192"/>
      <c r="AT1143" s="186" t="s">
        <v>133</v>
      </c>
      <c r="AU1143" s="186" t="s">
        <v>81</v>
      </c>
      <c r="AV1143" s="11" t="s">
        <v>81</v>
      </c>
      <c r="AW1143" s="11" t="s">
        <v>35</v>
      </c>
      <c r="AX1143" s="11" t="s">
        <v>71</v>
      </c>
      <c r="AY1143" s="186" t="s">
        <v>120</v>
      </c>
    </row>
    <row r="1144" spans="2:65" s="12" customFormat="1">
      <c r="B1144" s="193"/>
      <c r="D1144" s="180" t="s">
        <v>133</v>
      </c>
      <c r="E1144" s="194" t="s">
        <v>5</v>
      </c>
      <c r="F1144" s="195" t="s">
        <v>135</v>
      </c>
      <c r="H1144" s="196">
        <v>2</v>
      </c>
      <c r="I1144" s="197"/>
      <c r="L1144" s="193"/>
      <c r="M1144" s="198"/>
      <c r="N1144" s="199"/>
      <c r="O1144" s="199"/>
      <c r="P1144" s="199"/>
      <c r="Q1144" s="199"/>
      <c r="R1144" s="199"/>
      <c r="S1144" s="199"/>
      <c r="T1144" s="200"/>
      <c r="AT1144" s="194" t="s">
        <v>133</v>
      </c>
      <c r="AU1144" s="194" t="s">
        <v>81</v>
      </c>
      <c r="AV1144" s="12" t="s">
        <v>127</v>
      </c>
      <c r="AW1144" s="12" t="s">
        <v>35</v>
      </c>
      <c r="AX1144" s="12" t="s">
        <v>79</v>
      </c>
      <c r="AY1144" s="194" t="s">
        <v>120</v>
      </c>
    </row>
    <row r="1145" spans="2:65" s="1" customFormat="1" ht="16.5" customHeight="1">
      <c r="B1145" s="167"/>
      <c r="C1145" s="168" t="s">
        <v>1295</v>
      </c>
      <c r="D1145" s="168" t="s">
        <v>122</v>
      </c>
      <c r="E1145" s="169" t="s">
        <v>1296</v>
      </c>
      <c r="F1145" s="170" t="s">
        <v>1297</v>
      </c>
      <c r="G1145" s="171" t="s">
        <v>125</v>
      </c>
      <c r="H1145" s="172">
        <v>2</v>
      </c>
      <c r="I1145" s="173"/>
      <c r="J1145" s="174">
        <f>ROUND(I1145*H1145,2)</f>
        <v>0</v>
      </c>
      <c r="K1145" s="170" t="s">
        <v>126</v>
      </c>
      <c r="L1145" s="39"/>
      <c r="M1145" s="175" t="s">
        <v>5</v>
      </c>
      <c r="N1145" s="176" t="s">
        <v>42</v>
      </c>
      <c r="O1145" s="40"/>
      <c r="P1145" s="177">
        <f>O1145*H1145</f>
        <v>0</v>
      </c>
      <c r="Q1145" s="177">
        <v>0</v>
      </c>
      <c r="R1145" s="177">
        <f>Q1145*H1145</f>
        <v>0</v>
      </c>
      <c r="S1145" s="177">
        <v>0.05</v>
      </c>
      <c r="T1145" s="178">
        <f>S1145*H1145</f>
        <v>0.1</v>
      </c>
      <c r="AR1145" s="22" t="s">
        <v>127</v>
      </c>
      <c r="AT1145" s="22" t="s">
        <v>122</v>
      </c>
      <c r="AU1145" s="22" t="s">
        <v>81</v>
      </c>
      <c r="AY1145" s="22" t="s">
        <v>120</v>
      </c>
      <c r="BE1145" s="179">
        <f>IF(N1145="základní",J1145,0)</f>
        <v>0</v>
      </c>
      <c r="BF1145" s="179">
        <f>IF(N1145="snížená",J1145,0)</f>
        <v>0</v>
      </c>
      <c r="BG1145" s="179">
        <f>IF(N1145="zákl. přenesená",J1145,0)</f>
        <v>0</v>
      </c>
      <c r="BH1145" s="179">
        <f>IF(N1145="sníž. přenesená",J1145,0)</f>
        <v>0</v>
      </c>
      <c r="BI1145" s="179">
        <f>IF(N1145="nulová",J1145,0)</f>
        <v>0</v>
      </c>
      <c r="BJ1145" s="22" t="s">
        <v>79</v>
      </c>
      <c r="BK1145" s="179">
        <f>ROUND(I1145*H1145,2)</f>
        <v>0</v>
      </c>
      <c r="BL1145" s="22" t="s">
        <v>127</v>
      </c>
      <c r="BM1145" s="22" t="s">
        <v>1298</v>
      </c>
    </row>
    <row r="1146" spans="2:65" s="1" customFormat="1">
      <c r="B1146" s="39"/>
      <c r="D1146" s="180" t="s">
        <v>129</v>
      </c>
      <c r="F1146" s="181" t="s">
        <v>1299</v>
      </c>
      <c r="I1146" s="182"/>
      <c r="L1146" s="39"/>
      <c r="M1146" s="183"/>
      <c r="N1146" s="40"/>
      <c r="O1146" s="40"/>
      <c r="P1146" s="40"/>
      <c r="Q1146" s="40"/>
      <c r="R1146" s="40"/>
      <c r="S1146" s="40"/>
      <c r="T1146" s="68"/>
      <c r="AT1146" s="22" t="s">
        <v>129</v>
      </c>
      <c r="AU1146" s="22" t="s">
        <v>81</v>
      </c>
    </row>
    <row r="1147" spans="2:65" s="11" customFormat="1">
      <c r="B1147" s="185"/>
      <c r="D1147" s="180" t="s">
        <v>133</v>
      </c>
      <c r="E1147" s="186" t="s">
        <v>5</v>
      </c>
      <c r="F1147" s="187" t="s">
        <v>336</v>
      </c>
      <c r="H1147" s="188">
        <v>2</v>
      </c>
      <c r="I1147" s="189"/>
      <c r="L1147" s="185"/>
      <c r="M1147" s="190"/>
      <c r="N1147" s="191"/>
      <c r="O1147" s="191"/>
      <c r="P1147" s="191"/>
      <c r="Q1147" s="191"/>
      <c r="R1147" s="191"/>
      <c r="S1147" s="191"/>
      <c r="T1147" s="192"/>
      <c r="AT1147" s="186" t="s">
        <v>133</v>
      </c>
      <c r="AU1147" s="186" t="s">
        <v>81</v>
      </c>
      <c r="AV1147" s="11" t="s">
        <v>81</v>
      </c>
      <c r="AW1147" s="11" t="s">
        <v>35</v>
      </c>
      <c r="AX1147" s="11" t="s">
        <v>71</v>
      </c>
      <c r="AY1147" s="186" t="s">
        <v>120</v>
      </c>
    </row>
    <row r="1148" spans="2:65" s="12" customFormat="1">
      <c r="B1148" s="193"/>
      <c r="D1148" s="180" t="s">
        <v>133</v>
      </c>
      <c r="E1148" s="194" t="s">
        <v>5</v>
      </c>
      <c r="F1148" s="195" t="s">
        <v>135</v>
      </c>
      <c r="H1148" s="196">
        <v>2</v>
      </c>
      <c r="I1148" s="197"/>
      <c r="L1148" s="193"/>
      <c r="M1148" s="198"/>
      <c r="N1148" s="199"/>
      <c r="O1148" s="199"/>
      <c r="P1148" s="199"/>
      <c r="Q1148" s="199"/>
      <c r="R1148" s="199"/>
      <c r="S1148" s="199"/>
      <c r="T1148" s="200"/>
      <c r="AT1148" s="194" t="s">
        <v>133</v>
      </c>
      <c r="AU1148" s="194" t="s">
        <v>81</v>
      </c>
      <c r="AV1148" s="12" t="s">
        <v>127</v>
      </c>
      <c r="AW1148" s="12" t="s">
        <v>35</v>
      </c>
      <c r="AX1148" s="12" t="s">
        <v>79</v>
      </c>
      <c r="AY1148" s="194" t="s">
        <v>120</v>
      </c>
    </row>
    <row r="1149" spans="2:65" s="1" customFormat="1" ht="25.5" customHeight="1">
      <c r="B1149" s="167"/>
      <c r="C1149" s="168" t="s">
        <v>1300</v>
      </c>
      <c r="D1149" s="168" t="s">
        <v>122</v>
      </c>
      <c r="E1149" s="169" t="s">
        <v>1301</v>
      </c>
      <c r="F1149" s="170" t="s">
        <v>1302</v>
      </c>
      <c r="G1149" s="171" t="s">
        <v>125</v>
      </c>
      <c r="H1149" s="172">
        <v>2</v>
      </c>
      <c r="I1149" s="173"/>
      <c r="J1149" s="174">
        <f>ROUND(I1149*H1149,2)</f>
        <v>0</v>
      </c>
      <c r="K1149" s="170" t="s">
        <v>126</v>
      </c>
      <c r="L1149" s="39"/>
      <c r="M1149" s="175" t="s">
        <v>5</v>
      </c>
      <c r="N1149" s="176" t="s">
        <v>42</v>
      </c>
      <c r="O1149" s="40"/>
      <c r="P1149" s="177">
        <f>O1149*H1149</f>
        <v>0</v>
      </c>
      <c r="Q1149" s="177">
        <v>9.3600000000000003E-3</v>
      </c>
      <c r="R1149" s="177">
        <f>Q1149*H1149</f>
        <v>1.8720000000000001E-2</v>
      </c>
      <c r="S1149" s="177">
        <v>0</v>
      </c>
      <c r="T1149" s="178">
        <f>S1149*H1149</f>
        <v>0</v>
      </c>
      <c r="AR1149" s="22" t="s">
        <v>127</v>
      </c>
      <c r="AT1149" s="22" t="s">
        <v>122</v>
      </c>
      <c r="AU1149" s="22" t="s">
        <v>81</v>
      </c>
      <c r="AY1149" s="22" t="s">
        <v>120</v>
      </c>
      <c r="BE1149" s="179">
        <f>IF(N1149="základní",J1149,0)</f>
        <v>0</v>
      </c>
      <c r="BF1149" s="179">
        <f>IF(N1149="snížená",J1149,0)</f>
        <v>0</v>
      </c>
      <c r="BG1149" s="179">
        <f>IF(N1149="zákl. přenesená",J1149,0)</f>
        <v>0</v>
      </c>
      <c r="BH1149" s="179">
        <f>IF(N1149="sníž. přenesená",J1149,0)</f>
        <v>0</v>
      </c>
      <c r="BI1149" s="179">
        <f>IF(N1149="nulová",J1149,0)</f>
        <v>0</v>
      </c>
      <c r="BJ1149" s="22" t="s">
        <v>79</v>
      </c>
      <c r="BK1149" s="179">
        <f>ROUND(I1149*H1149,2)</f>
        <v>0</v>
      </c>
      <c r="BL1149" s="22" t="s">
        <v>127</v>
      </c>
      <c r="BM1149" s="22" t="s">
        <v>1303</v>
      </c>
    </row>
    <row r="1150" spans="2:65" s="1" customFormat="1">
      <c r="B1150" s="39"/>
      <c r="D1150" s="180" t="s">
        <v>129</v>
      </c>
      <c r="F1150" s="181" t="s">
        <v>1304</v>
      </c>
      <c r="I1150" s="182"/>
      <c r="L1150" s="39"/>
      <c r="M1150" s="183"/>
      <c r="N1150" s="40"/>
      <c r="O1150" s="40"/>
      <c r="P1150" s="40"/>
      <c r="Q1150" s="40"/>
      <c r="R1150" s="40"/>
      <c r="S1150" s="40"/>
      <c r="T1150" s="68"/>
      <c r="AT1150" s="22" t="s">
        <v>129</v>
      </c>
      <c r="AU1150" s="22" t="s">
        <v>81</v>
      </c>
    </row>
    <row r="1151" spans="2:65" s="11" customFormat="1">
      <c r="B1151" s="185"/>
      <c r="D1151" s="180" t="s">
        <v>133</v>
      </c>
      <c r="E1151" s="186" t="s">
        <v>5</v>
      </c>
      <c r="F1151" s="187" t="s">
        <v>336</v>
      </c>
      <c r="H1151" s="188">
        <v>2</v>
      </c>
      <c r="I1151" s="189"/>
      <c r="L1151" s="185"/>
      <c r="M1151" s="190"/>
      <c r="N1151" s="191"/>
      <c r="O1151" s="191"/>
      <c r="P1151" s="191"/>
      <c r="Q1151" s="191"/>
      <c r="R1151" s="191"/>
      <c r="S1151" s="191"/>
      <c r="T1151" s="192"/>
      <c r="AT1151" s="186" t="s">
        <v>133</v>
      </c>
      <c r="AU1151" s="186" t="s">
        <v>81</v>
      </c>
      <c r="AV1151" s="11" t="s">
        <v>81</v>
      </c>
      <c r="AW1151" s="11" t="s">
        <v>35</v>
      </c>
      <c r="AX1151" s="11" t="s">
        <v>71</v>
      </c>
      <c r="AY1151" s="186" t="s">
        <v>120</v>
      </c>
    </row>
    <row r="1152" spans="2:65" s="12" customFormat="1">
      <c r="B1152" s="193"/>
      <c r="D1152" s="180" t="s">
        <v>133</v>
      </c>
      <c r="E1152" s="194" t="s">
        <v>5</v>
      </c>
      <c r="F1152" s="195" t="s">
        <v>135</v>
      </c>
      <c r="H1152" s="196">
        <v>2</v>
      </c>
      <c r="I1152" s="197"/>
      <c r="L1152" s="193"/>
      <c r="M1152" s="198"/>
      <c r="N1152" s="199"/>
      <c r="O1152" s="199"/>
      <c r="P1152" s="199"/>
      <c r="Q1152" s="199"/>
      <c r="R1152" s="199"/>
      <c r="S1152" s="199"/>
      <c r="T1152" s="200"/>
      <c r="AT1152" s="194" t="s">
        <v>133</v>
      </c>
      <c r="AU1152" s="194" t="s">
        <v>81</v>
      </c>
      <c r="AV1152" s="12" t="s">
        <v>127</v>
      </c>
      <c r="AW1152" s="12" t="s">
        <v>35</v>
      </c>
      <c r="AX1152" s="12" t="s">
        <v>79</v>
      </c>
      <c r="AY1152" s="194" t="s">
        <v>120</v>
      </c>
    </row>
    <row r="1153" spans="2:65" s="1" customFormat="1" ht="16.5" customHeight="1">
      <c r="B1153" s="167"/>
      <c r="C1153" s="201" t="s">
        <v>1305</v>
      </c>
      <c r="D1153" s="201" t="s">
        <v>332</v>
      </c>
      <c r="E1153" s="202" t="s">
        <v>1306</v>
      </c>
      <c r="F1153" s="203" t="s">
        <v>1307</v>
      </c>
      <c r="G1153" s="204" t="s">
        <v>125</v>
      </c>
      <c r="H1153" s="205">
        <v>1</v>
      </c>
      <c r="I1153" s="206"/>
      <c r="J1153" s="207">
        <f>ROUND(I1153*H1153,2)</f>
        <v>0</v>
      </c>
      <c r="K1153" s="203" t="s">
        <v>126</v>
      </c>
      <c r="L1153" s="208"/>
      <c r="M1153" s="209" t="s">
        <v>5</v>
      </c>
      <c r="N1153" s="210" t="s">
        <v>42</v>
      </c>
      <c r="O1153" s="40"/>
      <c r="P1153" s="177">
        <f>O1153*H1153</f>
        <v>0</v>
      </c>
      <c r="Q1153" s="177">
        <v>5.2400000000000002E-2</v>
      </c>
      <c r="R1153" s="177">
        <f>Q1153*H1153</f>
        <v>5.2400000000000002E-2</v>
      </c>
      <c r="S1153" s="177">
        <v>0</v>
      </c>
      <c r="T1153" s="178">
        <f>S1153*H1153</f>
        <v>0</v>
      </c>
      <c r="AR1153" s="22" t="s">
        <v>169</v>
      </c>
      <c r="AT1153" s="22" t="s">
        <v>332</v>
      </c>
      <c r="AU1153" s="22" t="s">
        <v>81</v>
      </c>
      <c r="AY1153" s="22" t="s">
        <v>120</v>
      </c>
      <c r="BE1153" s="179">
        <f>IF(N1153="základní",J1153,0)</f>
        <v>0</v>
      </c>
      <c r="BF1153" s="179">
        <f>IF(N1153="snížená",J1153,0)</f>
        <v>0</v>
      </c>
      <c r="BG1153" s="179">
        <f>IF(N1153="zákl. přenesená",J1153,0)</f>
        <v>0</v>
      </c>
      <c r="BH1153" s="179">
        <f>IF(N1153="sníž. přenesená",J1153,0)</f>
        <v>0</v>
      </c>
      <c r="BI1153" s="179">
        <f>IF(N1153="nulová",J1153,0)</f>
        <v>0</v>
      </c>
      <c r="BJ1153" s="22" t="s">
        <v>79</v>
      </c>
      <c r="BK1153" s="179">
        <f>ROUND(I1153*H1153,2)</f>
        <v>0</v>
      </c>
      <c r="BL1153" s="22" t="s">
        <v>127</v>
      </c>
      <c r="BM1153" s="22" t="s">
        <v>1308</v>
      </c>
    </row>
    <row r="1154" spans="2:65" s="1" customFormat="1">
      <c r="B1154" s="39"/>
      <c r="D1154" s="180" t="s">
        <v>129</v>
      </c>
      <c r="F1154" s="181" t="s">
        <v>1309</v>
      </c>
      <c r="I1154" s="182"/>
      <c r="L1154" s="39"/>
      <c r="M1154" s="183"/>
      <c r="N1154" s="40"/>
      <c r="O1154" s="40"/>
      <c r="P1154" s="40"/>
      <c r="Q1154" s="40"/>
      <c r="R1154" s="40"/>
      <c r="S1154" s="40"/>
      <c r="T1154" s="68"/>
      <c r="AT1154" s="22" t="s">
        <v>129</v>
      </c>
      <c r="AU1154" s="22" t="s">
        <v>81</v>
      </c>
    </row>
    <row r="1155" spans="2:65" s="11" customFormat="1">
      <c r="B1155" s="185"/>
      <c r="D1155" s="180" t="s">
        <v>133</v>
      </c>
      <c r="E1155" s="186" t="s">
        <v>5</v>
      </c>
      <c r="F1155" s="187" t="s">
        <v>79</v>
      </c>
      <c r="H1155" s="188">
        <v>1</v>
      </c>
      <c r="I1155" s="189"/>
      <c r="L1155" s="185"/>
      <c r="M1155" s="190"/>
      <c r="N1155" s="191"/>
      <c r="O1155" s="191"/>
      <c r="P1155" s="191"/>
      <c r="Q1155" s="191"/>
      <c r="R1155" s="191"/>
      <c r="S1155" s="191"/>
      <c r="T1155" s="192"/>
      <c r="AT1155" s="186" t="s">
        <v>133</v>
      </c>
      <c r="AU1155" s="186" t="s">
        <v>81</v>
      </c>
      <c r="AV1155" s="11" t="s">
        <v>81</v>
      </c>
      <c r="AW1155" s="11" t="s">
        <v>35</v>
      </c>
      <c r="AX1155" s="11" t="s">
        <v>71</v>
      </c>
      <c r="AY1155" s="186" t="s">
        <v>120</v>
      </c>
    </row>
    <row r="1156" spans="2:65" s="12" customFormat="1">
      <c r="B1156" s="193"/>
      <c r="D1156" s="180" t="s">
        <v>133</v>
      </c>
      <c r="E1156" s="194" t="s">
        <v>5</v>
      </c>
      <c r="F1156" s="195" t="s">
        <v>135</v>
      </c>
      <c r="H1156" s="196">
        <v>1</v>
      </c>
      <c r="I1156" s="197"/>
      <c r="L1156" s="193"/>
      <c r="M1156" s="198"/>
      <c r="N1156" s="199"/>
      <c r="O1156" s="199"/>
      <c r="P1156" s="199"/>
      <c r="Q1156" s="199"/>
      <c r="R1156" s="199"/>
      <c r="S1156" s="199"/>
      <c r="T1156" s="200"/>
      <c r="AT1156" s="194" t="s">
        <v>133</v>
      </c>
      <c r="AU1156" s="194" t="s">
        <v>81</v>
      </c>
      <c r="AV1156" s="12" t="s">
        <v>127</v>
      </c>
      <c r="AW1156" s="12" t="s">
        <v>35</v>
      </c>
      <c r="AX1156" s="12" t="s">
        <v>79</v>
      </c>
      <c r="AY1156" s="194" t="s">
        <v>120</v>
      </c>
    </row>
    <row r="1157" spans="2:65" s="1" customFormat="1" ht="16.5" customHeight="1">
      <c r="B1157" s="167"/>
      <c r="C1157" s="201" t="s">
        <v>1310</v>
      </c>
      <c r="D1157" s="201" t="s">
        <v>332</v>
      </c>
      <c r="E1157" s="202" t="s">
        <v>1311</v>
      </c>
      <c r="F1157" s="203" t="s">
        <v>1312</v>
      </c>
      <c r="G1157" s="204" t="s">
        <v>125</v>
      </c>
      <c r="H1157" s="205">
        <v>1</v>
      </c>
      <c r="I1157" s="206"/>
      <c r="J1157" s="207">
        <f>ROUND(I1157*H1157,2)</f>
        <v>0</v>
      </c>
      <c r="K1157" s="203" t="s">
        <v>126</v>
      </c>
      <c r="L1157" s="208"/>
      <c r="M1157" s="209" t="s">
        <v>5</v>
      </c>
      <c r="N1157" s="210" t="s">
        <v>42</v>
      </c>
      <c r="O1157" s="40"/>
      <c r="P1157" s="177">
        <f>O1157*H1157</f>
        <v>0</v>
      </c>
      <c r="Q1157" s="177">
        <v>5.5300000000000002E-2</v>
      </c>
      <c r="R1157" s="177">
        <f>Q1157*H1157</f>
        <v>5.5300000000000002E-2</v>
      </c>
      <c r="S1157" s="177">
        <v>0</v>
      </c>
      <c r="T1157" s="178">
        <f>S1157*H1157</f>
        <v>0</v>
      </c>
      <c r="AR1157" s="22" t="s">
        <v>169</v>
      </c>
      <c r="AT1157" s="22" t="s">
        <v>332</v>
      </c>
      <c r="AU1157" s="22" t="s">
        <v>81</v>
      </c>
      <c r="AY1157" s="22" t="s">
        <v>120</v>
      </c>
      <c r="BE1157" s="179">
        <f>IF(N1157="základní",J1157,0)</f>
        <v>0</v>
      </c>
      <c r="BF1157" s="179">
        <f>IF(N1157="snížená",J1157,0)</f>
        <v>0</v>
      </c>
      <c r="BG1157" s="179">
        <f>IF(N1157="zákl. přenesená",J1157,0)</f>
        <v>0</v>
      </c>
      <c r="BH1157" s="179">
        <f>IF(N1157="sníž. přenesená",J1157,0)</f>
        <v>0</v>
      </c>
      <c r="BI1157" s="179">
        <f>IF(N1157="nulová",J1157,0)</f>
        <v>0</v>
      </c>
      <c r="BJ1157" s="22" t="s">
        <v>79</v>
      </c>
      <c r="BK1157" s="179">
        <f>ROUND(I1157*H1157,2)</f>
        <v>0</v>
      </c>
      <c r="BL1157" s="22" t="s">
        <v>127</v>
      </c>
      <c r="BM1157" s="22" t="s">
        <v>1313</v>
      </c>
    </row>
    <row r="1158" spans="2:65" s="1" customFormat="1">
      <c r="B1158" s="39"/>
      <c r="D1158" s="180" t="s">
        <v>129</v>
      </c>
      <c r="F1158" s="181" t="s">
        <v>1314</v>
      </c>
      <c r="I1158" s="182"/>
      <c r="L1158" s="39"/>
      <c r="M1158" s="183"/>
      <c r="N1158" s="40"/>
      <c r="O1158" s="40"/>
      <c r="P1158" s="40"/>
      <c r="Q1158" s="40"/>
      <c r="R1158" s="40"/>
      <c r="S1158" s="40"/>
      <c r="T1158" s="68"/>
      <c r="AT1158" s="22" t="s">
        <v>129</v>
      </c>
      <c r="AU1158" s="22" t="s">
        <v>81</v>
      </c>
    </row>
    <row r="1159" spans="2:65" s="11" customFormat="1">
      <c r="B1159" s="185"/>
      <c r="D1159" s="180" t="s">
        <v>133</v>
      </c>
      <c r="E1159" s="186" t="s">
        <v>5</v>
      </c>
      <c r="F1159" s="187" t="s">
        <v>79</v>
      </c>
      <c r="H1159" s="188">
        <v>1</v>
      </c>
      <c r="I1159" s="189"/>
      <c r="L1159" s="185"/>
      <c r="M1159" s="190"/>
      <c r="N1159" s="191"/>
      <c r="O1159" s="191"/>
      <c r="P1159" s="191"/>
      <c r="Q1159" s="191"/>
      <c r="R1159" s="191"/>
      <c r="S1159" s="191"/>
      <c r="T1159" s="192"/>
      <c r="AT1159" s="186" t="s">
        <v>133</v>
      </c>
      <c r="AU1159" s="186" t="s">
        <v>81</v>
      </c>
      <c r="AV1159" s="11" t="s">
        <v>81</v>
      </c>
      <c r="AW1159" s="11" t="s">
        <v>35</v>
      </c>
      <c r="AX1159" s="11" t="s">
        <v>71</v>
      </c>
      <c r="AY1159" s="186" t="s">
        <v>120</v>
      </c>
    </row>
    <row r="1160" spans="2:65" s="12" customFormat="1">
      <c r="B1160" s="193"/>
      <c r="D1160" s="180" t="s">
        <v>133</v>
      </c>
      <c r="E1160" s="194" t="s">
        <v>5</v>
      </c>
      <c r="F1160" s="195" t="s">
        <v>135</v>
      </c>
      <c r="H1160" s="196">
        <v>1</v>
      </c>
      <c r="I1160" s="197"/>
      <c r="L1160" s="193"/>
      <c r="M1160" s="198"/>
      <c r="N1160" s="199"/>
      <c r="O1160" s="199"/>
      <c r="P1160" s="199"/>
      <c r="Q1160" s="199"/>
      <c r="R1160" s="199"/>
      <c r="S1160" s="199"/>
      <c r="T1160" s="200"/>
      <c r="AT1160" s="194" t="s">
        <v>133</v>
      </c>
      <c r="AU1160" s="194" t="s">
        <v>81</v>
      </c>
      <c r="AV1160" s="12" t="s">
        <v>127</v>
      </c>
      <c r="AW1160" s="12" t="s">
        <v>35</v>
      </c>
      <c r="AX1160" s="12" t="s">
        <v>79</v>
      </c>
      <c r="AY1160" s="194" t="s">
        <v>120</v>
      </c>
    </row>
    <row r="1161" spans="2:65" s="1" customFormat="1" ht="16.5" customHeight="1">
      <c r="B1161" s="167"/>
      <c r="C1161" s="168" t="s">
        <v>1315</v>
      </c>
      <c r="D1161" s="168" t="s">
        <v>122</v>
      </c>
      <c r="E1161" s="169" t="s">
        <v>1316</v>
      </c>
      <c r="F1161" s="170" t="s">
        <v>1317</v>
      </c>
      <c r="G1161" s="171" t="s">
        <v>125</v>
      </c>
      <c r="H1161" s="172">
        <v>1</v>
      </c>
      <c r="I1161" s="173"/>
      <c r="J1161" s="174">
        <f>ROUND(I1161*H1161,2)</f>
        <v>0</v>
      </c>
      <c r="K1161" s="170" t="s">
        <v>126</v>
      </c>
      <c r="L1161" s="39"/>
      <c r="M1161" s="175" t="s">
        <v>5</v>
      </c>
      <c r="N1161" s="176" t="s">
        <v>42</v>
      </c>
      <c r="O1161" s="40"/>
      <c r="P1161" s="177">
        <f>O1161*H1161</f>
        <v>0</v>
      </c>
      <c r="Q1161" s="177">
        <v>0</v>
      </c>
      <c r="R1161" s="177">
        <f>Q1161*H1161</f>
        <v>0</v>
      </c>
      <c r="S1161" s="177">
        <v>0.1</v>
      </c>
      <c r="T1161" s="178">
        <f>S1161*H1161</f>
        <v>0.1</v>
      </c>
      <c r="AR1161" s="22" t="s">
        <v>127</v>
      </c>
      <c r="AT1161" s="22" t="s">
        <v>122</v>
      </c>
      <c r="AU1161" s="22" t="s">
        <v>81</v>
      </c>
      <c r="AY1161" s="22" t="s">
        <v>120</v>
      </c>
      <c r="BE1161" s="179">
        <f>IF(N1161="základní",J1161,0)</f>
        <v>0</v>
      </c>
      <c r="BF1161" s="179">
        <f>IF(N1161="snížená",J1161,0)</f>
        <v>0</v>
      </c>
      <c r="BG1161" s="179">
        <f>IF(N1161="zákl. přenesená",J1161,0)</f>
        <v>0</v>
      </c>
      <c r="BH1161" s="179">
        <f>IF(N1161="sníž. přenesená",J1161,0)</f>
        <v>0</v>
      </c>
      <c r="BI1161" s="179">
        <f>IF(N1161="nulová",J1161,0)</f>
        <v>0</v>
      </c>
      <c r="BJ1161" s="22" t="s">
        <v>79</v>
      </c>
      <c r="BK1161" s="179">
        <f>ROUND(I1161*H1161,2)</f>
        <v>0</v>
      </c>
      <c r="BL1161" s="22" t="s">
        <v>127</v>
      </c>
      <c r="BM1161" s="22" t="s">
        <v>1318</v>
      </c>
    </row>
    <row r="1162" spans="2:65" s="1" customFormat="1">
      <c r="B1162" s="39"/>
      <c r="D1162" s="180" t="s">
        <v>129</v>
      </c>
      <c r="F1162" s="181" t="s">
        <v>1319</v>
      </c>
      <c r="I1162" s="182"/>
      <c r="L1162" s="39"/>
      <c r="M1162" s="183"/>
      <c r="N1162" s="40"/>
      <c r="O1162" s="40"/>
      <c r="P1162" s="40"/>
      <c r="Q1162" s="40"/>
      <c r="R1162" s="40"/>
      <c r="S1162" s="40"/>
      <c r="T1162" s="68"/>
      <c r="AT1162" s="22" t="s">
        <v>129</v>
      </c>
      <c r="AU1162" s="22" t="s">
        <v>81</v>
      </c>
    </row>
    <row r="1163" spans="2:65" s="11" customFormat="1">
      <c r="B1163" s="185"/>
      <c r="D1163" s="180" t="s">
        <v>133</v>
      </c>
      <c r="E1163" s="186" t="s">
        <v>5</v>
      </c>
      <c r="F1163" s="187" t="s">
        <v>79</v>
      </c>
      <c r="H1163" s="188">
        <v>1</v>
      </c>
      <c r="I1163" s="189"/>
      <c r="L1163" s="185"/>
      <c r="M1163" s="190"/>
      <c r="N1163" s="191"/>
      <c r="O1163" s="191"/>
      <c r="P1163" s="191"/>
      <c r="Q1163" s="191"/>
      <c r="R1163" s="191"/>
      <c r="S1163" s="191"/>
      <c r="T1163" s="192"/>
      <c r="AT1163" s="186" t="s">
        <v>133</v>
      </c>
      <c r="AU1163" s="186" t="s">
        <v>81</v>
      </c>
      <c r="AV1163" s="11" t="s">
        <v>81</v>
      </c>
      <c r="AW1163" s="11" t="s">
        <v>35</v>
      </c>
      <c r="AX1163" s="11" t="s">
        <v>71</v>
      </c>
      <c r="AY1163" s="186" t="s">
        <v>120</v>
      </c>
    </row>
    <row r="1164" spans="2:65" s="12" customFormat="1">
      <c r="B1164" s="193"/>
      <c r="D1164" s="180" t="s">
        <v>133</v>
      </c>
      <c r="E1164" s="194" t="s">
        <v>5</v>
      </c>
      <c r="F1164" s="195" t="s">
        <v>135</v>
      </c>
      <c r="H1164" s="196">
        <v>1</v>
      </c>
      <c r="I1164" s="197"/>
      <c r="L1164" s="193"/>
      <c r="M1164" s="198"/>
      <c r="N1164" s="199"/>
      <c r="O1164" s="199"/>
      <c r="P1164" s="199"/>
      <c r="Q1164" s="199"/>
      <c r="R1164" s="199"/>
      <c r="S1164" s="199"/>
      <c r="T1164" s="200"/>
      <c r="AT1164" s="194" t="s">
        <v>133</v>
      </c>
      <c r="AU1164" s="194" t="s">
        <v>81</v>
      </c>
      <c r="AV1164" s="12" t="s">
        <v>127</v>
      </c>
      <c r="AW1164" s="12" t="s">
        <v>35</v>
      </c>
      <c r="AX1164" s="12" t="s">
        <v>79</v>
      </c>
      <c r="AY1164" s="194" t="s">
        <v>120</v>
      </c>
    </row>
    <row r="1165" spans="2:65" s="1" customFormat="1" ht="16.5" customHeight="1">
      <c r="B1165" s="167"/>
      <c r="C1165" s="168" t="s">
        <v>1320</v>
      </c>
      <c r="D1165" s="168" t="s">
        <v>122</v>
      </c>
      <c r="E1165" s="169" t="s">
        <v>1321</v>
      </c>
      <c r="F1165" s="170" t="s">
        <v>1322</v>
      </c>
      <c r="G1165" s="171" t="s">
        <v>125</v>
      </c>
      <c r="H1165" s="172">
        <v>1</v>
      </c>
      <c r="I1165" s="173"/>
      <c r="J1165" s="174">
        <f>ROUND(I1165*H1165,2)</f>
        <v>0</v>
      </c>
      <c r="K1165" s="170" t="s">
        <v>126</v>
      </c>
      <c r="L1165" s="39"/>
      <c r="M1165" s="175" t="s">
        <v>5</v>
      </c>
      <c r="N1165" s="176" t="s">
        <v>42</v>
      </c>
      <c r="O1165" s="40"/>
      <c r="P1165" s="177">
        <f>O1165*H1165</f>
        <v>0</v>
      </c>
      <c r="Q1165" s="177">
        <v>0.42368</v>
      </c>
      <c r="R1165" s="177">
        <f>Q1165*H1165</f>
        <v>0.42368</v>
      </c>
      <c r="S1165" s="177">
        <v>0</v>
      </c>
      <c r="T1165" s="178">
        <f>S1165*H1165</f>
        <v>0</v>
      </c>
      <c r="AR1165" s="22" t="s">
        <v>127</v>
      </c>
      <c r="AT1165" s="22" t="s">
        <v>122</v>
      </c>
      <c r="AU1165" s="22" t="s">
        <v>81</v>
      </c>
      <c r="AY1165" s="22" t="s">
        <v>120</v>
      </c>
      <c r="BE1165" s="179">
        <f>IF(N1165="základní",J1165,0)</f>
        <v>0</v>
      </c>
      <c r="BF1165" s="179">
        <f>IF(N1165="snížená",J1165,0)</f>
        <v>0</v>
      </c>
      <c r="BG1165" s="179">
        <f>IF(N1165="zákl. přenesená",J1165,0)</f>
        <v>0</v>
      </c>
      <c r="BH1165" s="179">
        <f>IF(N1165="sníž. přenesená",J1165,0)</f>
        <v>0</v>
      </c>
      <c r="BI1165" s="179">
        <f>IF(N1165="nulová",J1165,0)</f>
        <v>0</v>
      </c>
      <c r="BJ1165" s="22" t="s">
        <v>79</v>
      </c>
      <c r="BK1165" s="179">
        <f>ROUND(I1165*H1165,2)</f>
        <v>0</v>
      </c>
      <c r="BL1165" s="22" t="s">
        <v>127</v>
      </c>
      <c r="BM1165" s="22" t="s">
        <v>1323</v>
      </c>
    </row>
    <row r="1166" spans="2:65" s="1" customFormat="1">
      <c r="B1166" s="39"/>
      <c r="D1166" s="180" t="s">
        <v>129</v>
      </c>
      <c r="F1166" s="181" t="s">
        <v>1322</v>
      </c>
      <c r="I1166" s="182"/>
      <c r="L1166" s="39"/>
      <c r="M1166" s="183"/>
      <c r="N1166" s="40"/>
      <c r="O1166" s="40"/>
      <c r="P1166" s="40"/>
      <c r="Q1166" s="40"/>
      <c r="R1166" s="40"/>
      <c r="S1166" s="40"/>
      <c r="T1166" s="68"/>
      <c r="AT1166" s="22" t="s">
        <v>129</v>
      </c>
      <c r="AU1166" s="22" t="s">
        <v>81</v>
      </c>
    </row>
    <row r="1167" spans="2:65" s="11" customFormat="1">
      <c r="B1167" s="185"/>
      <c r="D1167" s="180" t="s">
        <v>133</v>
      </c>
      <c r="E1167" s="186" t="s">
        <v>5</v>
      </c>
      <c r="F1167" s="187" t="s">
        <v>79</v>
      </c>
      <c r="H1167" s="188">
        <v>1</v>
      </c>
      <c r="I1167" s="189"/>
      <c r="L1167" s="185"/>
      <c r="M1167" s="190"/>
      <c r="N1167" s="191"/>
      <c r="O1167" s="191"/>
      <c r="P1167" s="191"/>
      <c r="Q1167" s="191"/>
      <c r="R1167" s="191"/>
      <c r="S1167" s="191"/>
      <c r="T1167" s="192"/>
      <c r="AT1167" s="186" t="s">
        <v>133</v>
      </c>
      <c r="AU1167" s="186" t="s">
        <v>81</v>
      </c>
      <c r="AV1167" s="11" t="s">
        <v>81</v>
      </c>
      <c r="AW1167" s="11" t="s">
        <v>35</v>
      </c>
      <c r="AX1167" s="11" t="s">
        <v>71</v>
      </c>
      <c r="AY1167" s="186" t="s">
        <v>120</v>
      </c>
    </row>
    <row r="1168" spans="2:65" s="12" customFormat="1">
      <c r="B1168" s="193"/>
      <c r="D1168" s="180" t="s">
        <v>133</v>
      </c>
      <c r="E1168" s="194" t="s">
        <v>5</v>
      </c>
      <c r="F1168" s="195" t="s">
        <v>135</v>
      </c>
      <c r="H1168" s="196">
        <v>1</v>
      </c>
      <c r="I1168" s="197"/>
      <c r="L1168" s="193"/>
      <c r="M1168" s="198"/>
      <c r="N1168" s="199"/>
      <c r="O1168" s="199"/>
      <c r="P1168" s="199"/>
      <c r="Q1168" s="199"/>
      <c r="R1168" s="199"/>
      <c r="S1168" s="199"/>
      <c r="T1168" s="200"/>
      <c r="AT1168" s="194" t="s">
        <v>133</v>
      </c>
      <c r="AU1168" s="194" t="s">
        <v>81</v>
      </c>
      <c r="AV1168" s="12" t="s">
        <v>127</v>
      </c>
      <c r="AW1168" s="12" t="s">
        <v>35</v>
      </c>
      <c r="AX1168" s="12" t="s">
        <v>79</v>
      </c>
      <c r="AY1168" s="194" t="s">
        <v>120</v>
      </c>
    </row>
    <row r="1169" spans="2:65" s="1" customFormat="1" ht="16.5" customHeight="1">
      <c r="B1169" s="167"/>
      <c r="C1169" s="168" t="s">
        <v>1324</v>
      </c>
      <c r="D1169" s="168" t="s">
        <v>122</v>
      </c>
      <c r="E1169" s="169" t="s">
        <v>1325</v>
      </c>
      <c r="F1169" s="170" t="s">
        <v>1326</v>
      </c>
      <c r="G1169" s="171" t="s">
        <v>125</v>
      </c>
      <c r="H1169" s="172">
        <v>1</v>
      </c>
      <c r="I1169" s="173"/>
      <c r="J1169" s="174">
        <f>ROUND(I1169*H1169,2)</f>
        <v>0</v>
      </c>
      <c r="K1169" s="170" t="s">
        <v>126</v>
      </c>
      <c r="L1169" s="39"/>
      <c r="M1169" s="175" t="s">
        <v>5</v>
      </c>
      <c r="N1169" s="176" t="s">
        <v>42</v>
      </c>
      <c r="O1169" s="40"/>
      <c r="P1169" s="177">
        <f>O1169*H1169</f>
        <v>0</v>
      </c>
      <c r="Q1169" s="177">
        <v>0.32272000000000001</v>
      </c>
      <c r="R1169" s="177">
        <f>Q1169*H1169</f>
        <v>0.32272000000000001</v>
      </c>
      <c r="S1169" s="177">
        <v>0</v>
      </c>
      <c r="T1169" s="178">
        <f>S1169*H1169</f>
        <v>0</v>
      </c>
      <c r="AR1169" s="22" t="s">
        <v>127</v>
      </c>
      <c r="AT1169" s="22" t="s">
        <v>122</v>
      </c>
      <c r="AU1169" s="22" t="s">
        <v>81</v>
      </c>
      <c r="AY1169" s="22" t="s">
        <v>120</v>
      </c>
      <c r="BE1169" s="179">
        <f>IF(N1169="základní",J1169,0)</f>
        <v>0</v>
      </c>
      <c r="BF1169" s="179">
        <f>IF(N1169="snížená",J1169,0)</f>
        <v>0</v>
      </c>
      <c r="BG1169" s="179">
        <f>IF(N1169="zákl. přenesená",J1169,0)</f>
        <v>0</v>
      </c>
      <c r="BH1169" s="179">
        <f>IF(N1169="sníž. přenesená",J1169,0)</f>
        <v>0</v>
      </c>
      <c r="BI1169" s="179">
        <f>IF(N1169="nulová",J1169,0)</f>
        <v>0</v>
      </c>
      <c r="BJ1169" s="22" t="s">
        <v>79</v>
      </c>
      <c r="BK1169" s="179">
        <f>ROUND(I1169*H1169,2)</f>
        <v>0</v>
      </c>
      <c r="BL1169" s="22" t="s">
        <v>127</v>
      </c>
      <c r="BM1169" s="22" t="s">
        <v>1327</v>
      </c>
    </row>
    <row r="1170" spans="2:65" s="1" customFormat="1">
      <c r="B1170" s="39"/>
      <c r="D1170" s="180" t="s">
        <v>129</v>
      </c>
      <c r="F1170" s="181" t="s">
        <v>1326</v>
      </c>
      <c r="I1170" s="182"/>
      <c r="L1170" s="39"/>
      <c r="M1170" s="183"/>
      <c r="N1170" s="40"/>
      <c r="O1170" s="40"/>
      <c r="P1170" s="40"/>
      <c r="Q1170" s="40"/>
      <c r="R1170" s="40"/>
      <c r="S1170" s="40"/>
      <c r="T1170" s="68"/>
      <c r="AT1170" s="22" t="s">
        <v>129</v>
      </c>
      <c r="AU1170" s="22" t="s">
        <v>81</v>
      </c>
    </row>
    <row r="1171" spans="2:65" s="11" customFormat="1">
      <c r="B1171" s="185"/>
      <c r="D1171" s="180" t="s">
        <v>133</v>
      </c>
      <c r="E1171" s="186" t="s">
        <v>5</v>
      </c>
      <c r="F1171" s="187" t="s">
        <v>79</v>
      </c>
      <c r="H1171" s="188">
        <v>1</v>
      </c>
      <c r="I1171" s="189"/>
      <c r="L1171" s="185"/>
      <c r="M1171" s="190"/>
      <c r="N1171" s="191"/>
      <c r="O1171" s="191"/>
      <c r="P1171" s="191"/>
      <c r="Q1171" s="191"/>
      <c r="R1171" s="191"/>
      <c r="S1171" s="191"/>
      <c r="T1171" s="192"/>
      <c r="AT1171" s="186" t="s">
        <v>133</v>
      </c>
      <c r="AU1171" s="186" t="s">
        <v>81</v>
      </c>
      <c r="AV1171" s="11" t="s">
        <v>81</v>
      </c>
      <c r="AW1171" s="11" t="s">
        <v>35</v>
      </c>
      <c r="AX1171" s="11" t="s">
        <v>71</v>
      </c>
      <c r="AY1171" s="186" t="s">
        <v>120</v>
      </c>
    </row>
    <row r="1172" spans="2:65" s="12" customFormat="1">
      <c r="B1172" s="193"/>
      <c r="D1172" s="180" t="s">
        <v>133</v>
      </c>
      <c r="E1172" s="194" t="s">
        <v>5</v>
      </c>
      <c r="F1172" s="195" t="s">
        <v>135</v>
      </c>
      <c r="H1172" s="196">
        <v>1</v>
      </c>
      <c r="I1172" s="197"/>
      <c r="L1172" s="193"/>
      <c r="M1172" s="198"/>
      <c r="N1172" s="199"/>
      <c r="O1172" s="199"/>
      <c r="P1172" s="199"/>
      <c r="Q1172" s="199"/>
      <c r="R1172" s="199"/>
      <c r="S1172" s="199"/>
      <c r="T1172" s="200"/>
      <c r="AT1172" s="194" t="s">
        <v>133</v>
      </c>
      <c r="AU1172" s="194" t="s">
        <v>81</v>
      </c>
      <c r="AV1172" s="12" t="s">
        <v>127</v>
      </c>
      <c r="AW1172" s="12" t="s">
        <v>35</v>
      </c>
      <c r="AX1172" s="12" t="s">
        <v>79</v>
      </c>
      <c r="AY1172" s="194" t="s">
        <v>120</v>
      </c>
    </row>
    <row r="1173" spans="2:65" s="1" customFormat="1" ht="16.5" customHeight="1">
      <c r="B1173" s="167"/>
      <c r="C1173" s="168" t="s">
        <v>1328</v>
      </c>
      <c r="D1173" s="168" t="s">
        <v>122</v>
      </c>
      <c r="E1173" s="169" t="s">
        <v>1329</v>
      </c>
      <c r="F1173" s="170" t="s">
        <v>1330</v>
      </c>
      <c r="G1173" s="171" t="s">
        <v>125</v>
      </c>
      <c r="H1173" s="172">
        <v>7</v>
      </c>
      <c r="I1173" s="173"/>
      <c r="J1173" s="174">
        <f>ROUND(I1173*H1173,2)</f>
        <v>0</v>
      </c>
      <c r="K1173" s="170" t="s">
        <v>126</v>
      </c>
      <c r="L1173" s="39"/>
      <c r="M1173" s="175" t="s">
        <v>5</v>
      </c>
      <c r="N1173" s="176" t="s">
        <v>42</v>
      </c>
      <c r="O1173" s="40"/>
      <c r="P1173" s="177">
        <f>O1173*H1173</f>
        <v>0</v>
      </c>
      <c r="Q1173" s="177">
        <v>0.42080000000000001</v>
      </c>
      <c r="R1173" s="177">
        <f>Q1173*H1173</f>
        <v>2.9456000000000002</v>
      </c>
      <c r="S1173" s="177">
        <v>0</v>
      </c>
      <c r="T1173" s="178">
        <f>S1173*H1173</f>
        <v>0</v>
      </c>
      <c r="AR1173" s="22" t="s">
        <v>127</v>
      </c>
      <c r="AT1173" s="22" t="s">
        <v>122</v>
      </c>
      <c r="AU1173" s="22" t="s">
        <v>81</v>
      </c>
      <c r="AY1173" s="22" t="s">
        <v>120</v>
      </c>
      <c r="BE1173" s="179">
        <f>IF(N1173="základní",J1173,0)</f>
        <v>0</v>
      </c>
      <c r="BF1173" s="179">
        <f>IF(N1173="snížená",J1173,0)</f>
        <v>0</v>
      </c>
      <c r="BG1173" s="179">
        <f>IF(N1173="zákl. přenesená",J1173,0)</f>
        <v>0</v>
      </c>
      <c r="BH1173" s="179">
        <f>IF(N1173="sníž. přenesená",J1173,0)</f>
        <v>0</v>
      </c>
      <c r="BI1173" s="179">
        <f>IF(N1173="nulová",J1173,0)</f>
        <v>0</v>
      </c>
      <c r="BJ1173" s="22" t="s">
        <v>79</v>
      </c>
      <c r="BK1173" s="179">
        <f>ROUND(I1173*H1173,2)</f>
        <v>0</v>
      </c>
      <c r="BL1173" s="22" t="s">
        <v>127</v>
      </c>
      <c r="BM1173" s="22" t="s">
        <v>1331</v>
      </c>
    </row>
    <row r="1174" spans="2:65" s="1" customFormat="1">
      <c r="B1174" s="39"/>
      <c r="D1174" s="180" t="s">
        <v>129</v>
      </c>
      <c r="F1174" s="181" t="s">
        <v>1330</v>
      </c>
      <c r="I1174" s="182"/>
      <c r="L1174" s="39"/>
      <c r="M1174" s="183"/>
      <c r="N1174" s="40"/>
      <c r="O1174" s="40"/>
      <c r="P1174" s="40"/>
      <c r="Q1174" s="40"/>
      <c r="R1174" s="40"/>
      <c r="S1174" s="40"/>
      <c r="T1174" s="68"/>
      <c r="AT1174" s="22" t="s">
        <v>129</v>
      </c>
      <c r="AU1174" s="22" t="s">
        <v>81</v>
      </c>
    </row>
    <row r="1175" spans="2:65" s="11" customFormat="1">
      <c r="B1175" s="185"/>
      <c r="D1175" s="180" t="s">
        <v>133</v>
      </c>
      <c r="E1175" s="186" t="s">
        <v>5</v>
      </c>
      <c r="F1175" s="187" t="s">
        <v>823</v>
      </c>
      <c r="H1175" s="188">
        <v>7</v>
      </c>
      <c r="I1175" s="189"/>
      <c r="L1175" s="185"/>
      <c r="M1175" s="190"/>
      <c r="N1175" s="191"/>
      <c r="O1175" s="191"/>
      <c r="P1175" s="191"/>
      <c r="Q1175" s="191"/>
      <c r="R1175" s="191"/>
      <c r="S1175" s="191"/>
      <c r="T1175" s="192"/>
      <c r="AT1175" s="186" t="s">
        <v>133</v>
      </c>
      <c r="AU1175" s="186" t="s">
        <v>81</v>
      </c>
      <c r="AV1175" s="11" t="s">
        <v>81</v>
      </c>
      <c r="AW1175" s="11" t="s">
        <v>35</v>
      </c>
      <c r="AX1175" s="11" t="s">
        <v>71</v>
      </c>
      <c r="AY1175" s="186" t="s">
        <v>120</v>
      </c>
    </row>
    <row r="1176" spans="2:65" s="12" customFormat="1">
      <c r="B1176" s="193"/>
      <c r="D1176" s="180" t="s">
        <v>133</v>
      </c>
      <c r="E1176" s="194" t="s">
        <v>5</v>
      </c>
      <c r="F1176" s="195" t="s">
        <v>135</v>
      </c>
      <c r="H1176" s="196">
        <v>7</v>
      </c>
      <c r="I1176" s="197"/>
      <c r="L1176" s="193"/>
      <c r="M1176" s="198"/>
      <c r="N1176" s="199"/>
      <c r="O1176" s="199"/>
      <c r="P1176" s="199"/>
      <c r="Q1176" s="199"/>
      <c r="R1176" s="199"/>
      <c r="S1176" s="199"/>
      <c r="T1176" s="200"/>
      <c r="AT1176" s="194" t="s">
        <v>133</v>
      </c>
      <c r="AU1176" s="194" t="s">
        <v>81</v>
      </c>
      <c r="AV1176" s="12" t="s">
        <v>127</v>
      </c>
      <c r="AW1176" s="12" t="s">
        <v>35</v>
      </c>
      <c r="AX1176" s="12" t="s">
        <v>79</v>
      </c>
      <c r="AY1176" s="194" t="s">
        <v>120</v>
      </c>
    </row>
    <row r="1177" spans="2:65" s="1" customFormat="1" ht="16.5" customHeight="1">
      <c r="B1177" s="167"/>
      <c r="C1177" s="168" t="s">
        <v>1332</v>
      </c>
      <c r="D1177" s="168" t="s">
        <v>122</v>
      </c>
      <c r="E1177" s="169" t="s">
        <v>1333</v>
      </c>
      <c r="F1177" s="170" t="s">
        <v>1334</v>
      </c>
      <c r="G1177" s="171" t="s">
        <v>125</v>
      </c>
      <c r="H1177" s="172">
        <v>5</v>
      </c>
      <c r="I1177" s="173"/>
      <c r="J1177" s="174">
        <f>ROUND(I1177*H1177,2)</f>
        <v>0</v>
      </c>
      <c r="K1177" s="170" t="s">
        <v>126</v>
      </c>
      <c r="L1177" s="39"/>
      <c r="M1177" s="175" t="s">
        <v>5</v>
      </c>
      <c r="N1177" s="176" t="s">
        <v>42</v>
      </c>
      <c r="O1177" s="40"/>
      <c r="P1177" s="177">
        <f>O1177*H1177</f>
        <v>0</v>
      </c>
      <c r="Q1177" s="177">
        <v>0.32973999999999998</v>
      </c>
      <c r="R1177" s="177">
        <f>Q1177*H1177</f>
        <v>1.6486999999999998</v>
      </c>
      <c r="S1177" s="177">
        <v>0</v>
      </c>
      <c r="T1177" s="178">
        <f>S1177*H1177</f>
        <v>0</v>
      </c>
      <c r="AR1177" s="22" t="s">
        <v>127</v>
      </c>
      <c r="AT1177" s="22" t="s">
        <v>122</v>
      </c>
      <c r="AU1177" s="22" t="s">
        <v>81</v>
      </c>
      <c r="AY1177" s="22" t="s">
        <v>120</v>
      </c>
      <c r="BE1177" s="179">
        <f>IF(N1177="základní",J1177,0)</f>
        <v>0</v>
      </c>
      <c r="BF1177" s="179">
        <f>IF(N1177="snížená",J1177,0)</f>
        <v>0</v>
      </c>
      <c r="BG1177" s="179">
        <f>IF(N1177="zákl. přenesená",J1177,0)</f>
        <v>0</v>
      </c>
      <c r="BH1177" s="179">
        <f>IF(N1177="sníž. přenesená",J1177,0)</f>
        <v>0</v>
      </c>
      <c r="BI1177" s="179">
        <f>IF(N1177="nulová",J1177,0)</f>
        <v>0</v>
      </c>
      <c r="BJ1177" s="22" t="s">
        <v>79</v>
      </c>
      <c r="BK1177" s="179">
        <f>ROUND(I1177*H1177,2)</f>
        <v>0</v>
      </c>
      <c r="BL1177" s="22" t="s">
        <v>127</v>
      </c>
      <c r="BM1177" s="22" t="s">
        <v>1335</v>
      </c>
    </row>
    <row r="1178" spans="2:65" s="1" customFormat="1">
      <c r="B1178" s="39"/>
      <c r="D1178" s="180" t="s">
        <v>129</v>
      </c>
      <c r="F1178" s="181" t="s">
        <v>1334</v>
      </c>
      <c r="I1178" s="182"/>
      <c r="L1178" s="39"/>
      <c r="M1178" s="183"/>
      <c r="N1178" s="40"/>
      <c r="O1178" s="40"/>
      <c r="P1178" s="40"/>
      <c r="Q1178" s="40"/>
      <c r="R1178" s="40"/>
      <c r="S1178" s="40"/>
      <c r="T1178" s="68"/>
      <c r="AT1178" s="22" t="s">
        <v>129</v>
      </c>
      <c r="AU1178" s="22" t="s">
        <v>81</v>
      </c>
    </row>
    <row r="1179" spans="2:65" s="11" customFormat="1">
      <c r="B1179" s="185"/>
      <c r="D1179" s="180" t="s">
        <v>133</v>
      </c>
      <c r="E1179" s="186" t="s">
        <v>5</v>
      </c>
      <c r="F1179" s="187" t="s">
        <v>1336</v>
      </c>
      <c r="H1179" s="188">
        <v>5</v>
      </c>
      <c r="I1179" s="189"/>
      <c r="L1179" s="185"/>
      <c r="M1179" s="190"/>
      <c r="N1179" s="191"/>
      <c r="O1179" s="191"/>
      <c r="P1179" s="191"/>
      <c r="Q1179" s="191"/>
      <c r="R1179" s="191"/>
      <c r="S1179" s="191"/>
      <c r="T1179" s="192"/>
      <c r="AT1179" s="186" t="s">
        <v>133</v>
      </c>
      <c r="AU1179" s="186" t="s">
        <v>81</v>
      </c>
      <c r="AV1179" s="11" t="s">
        <v>81</v>
      </c>
      <c r="AW1179" s="11" t="s">
        <v>35</v>
      </c>
      <c r="AX1179" s="11" t="s">
        <v>71</v>
      </c>
      <c r="AY1179" s="186" t="s">
        <v>120</v>
      </c>
    </row>
    <row r="1180" spans="2:65" s="12" customFormat="1">
      <c r="B1180" s="193"/>
      <c r="D1180" s="180" t="s">
        <v>133</v>
      </c>
      <c r="E1180" s="194" t="s">
        <v>5</v>
      </c>
      <c r="F1180" s="195" t="s">
        <v>135</v>
      </c>
      <c r="H1180" s="196">
        <v>5</v>
      </c>
      <c r="I1180" s="197"/>
      <c r="L1180" s="193"/>
      <c r="M1180" s="198"/>
      <c r="N1180" s="199"/>
      <c r="O1180" s="199"/>
      <c r="P1180" s="199"/>
      <c r="Q1180" s="199"/>
      <c r="R1180" s="199"/>
      <c r="S1180" s="199"/>
      <c r="T1180" s="200"/>
      <c r="AT1180" s="194" t="s">
        <v>133</v>
      </c>
      <c r="AU1180" s="194" t="s">
        <v>81</v>
      </c>
      <c r="AV1180" s="12" t="s">
        <v>127</v>
      </c>
      <c r="AW1180" s="12" t="s">
        <v>35</v>
      </c>
      <c r="AX1180" s="12" t="s">
        <v>79</v>
      </c>
      <c r="AY1180" s="194" t="s">
        <v>120</v>
      </c>
    </row>
    <row r="1181" spans="2:65" s="1" customFormat="1" ht="16.5" customHeight="1">
      <c r="B1181" s="167"/>
      <c r="C1181" s="168" t="s">
        <v>1337</v>
      </c>
      <c r="D1181" s="168" t="s">
        <v>122</v>
      </c>
      <c r="E1181" s="169" t="s">
        <v>1338</v>
      </c>
      <c r="F1181" s="170" t="s">
        <v>1339</v>
      </c>
      <c r="G1181" s="171" t="s">
        <v>125</v>
      </c>
      <c r="H1181" s="172">
        <v>20</v>
      </c>
      <c r="I1181" s="173"/>
      <c r="J1181" s="174">
        <f>ROUND(I1181*H1181,2)</f>
        <v>0</v>
      </c>
      <c r="K1181" s="170" t="s">
        <v>126</v>
      </c>
      <c r="L1181" s="39"/>
      <c r="M1181" s="175" t="s">
        <v>5</v>
      </c>
      <c r="N1181" s="176" t="s">
        <v>42</v>
      </c>
      <c r="O1181" s="40"/>
      <c r="P1181" s="177">
        <f>O1181*H1181</f>
        <v>0</v>
      </c>
      <c r="Q1181" s="177">
        <v>3.7429999999999998E-2</v>
      </c>
      <c r="R1181" s="177">
        <f>Q1181*H1181</f>
        <v>0.74859999999999993</v>
      </c>
      <c r="S1181" s="177">
        <v>0</v>
      </c>
      <c r="T1181" s="178">
        <f>S1181*H1181</f>
        <v>0</v>
      </c>
      <c r="AR1181" s="22" t="s">
        <v>214</v>
      </c>
      <c r="AT1181" s="22" t="s">
        <v>122</v>
      </c>
      <c r="AU1181" s="22" t="s">
        <v>81</v>
      </c>
      <c r="AY1181" s="22" t="s">
        <v>120</v>
      </c>
      <c r="BE1181" s="179">
        <f>IF(N1181="základní",J1181,0)</f>
        <v>0</v>
      </c>
      <c r="BF1181" s="179">
        <f>IF(N1181="snížená",J1181,0)</f>
        <v>0</v>
      </c>
      <c r="BG1181" s="179">
        <f>IF(N1181="zákl. přenesená",J1181,0)</f>
        <v>0</v>
      </c>
      <c r="BH1181" s="179">
        <f>IF(N1181="sníž. přenesená",J1181,0)</f>
        <v>0</v>
      </c>
      <c r="BI1181" s="179">
        <f>IF(N1181="nulová",J1181,0)</f>
        <v>0</v>
      </c>
      <c r="BJ1181" s="22" t="s">
        <v>79</v>
      </c>
      <c r="BK1181" s="179">
        <f>ROUND(I1181*H1181,2)</f>
        <v>0</v>
      </c>
      <c r="BL1181" s="22" t="s">
        <v>214</v>
      </c>
      <c r="BM1181" s="22" t="s">
        <v>1340</v>
      </c>
    </row>
    <row r="1182" spans="2:65" s="1" customFormat="1">
      <c r="B1182" s="39"/>
      <c r="D1182" s="180" t="s">
        <v>129</v>
      </c>
      <c r="F1182" s="181" t="s">
        <v>1341</v>
      </c>
      <c r="I1182" s="182"/>
      <c r="L1182" s="39"/>
      <c r="M1182" s="183"/>
      <c r="N1182" s="40"/>
      <c r="O1182" s="40"/>
      <c r="P1182" s="40"/>
      <c r="Q1182" s="40"/>
      <c r="R1182" s="40"/>
      <c r="S1182" s="40"/>
      <c r="T1182" s="68"/>
      <c r="AT1182" s="22" t="s">
        <v>129</v>
      </c>
      <c r="AU1182" s="22" t="s">
        <v>81</v>
      </c>
    </row>
    <row r="1183" spans="2:65" s="11" customFormat="1">
      <c r="B1183" s="185"/>
      <c r="D1183" s="180" t="s">
        <v>133</v>
      </c>
      <c r="E1183" s="186" t="s">
        <v>5</v>
      </c>
      <c r="F1183" s="187" t="s">
        <v>1342</v>
      </c>
      <c r="H1183" s="188">
        <v>20</v>
      </c>
      <c r="I1183" s="189"/>
      <c r="L1183" s="185"/>
      <c r="M1183" s="190"/>
      <c r="N1183" s="191"/>
      <c r="O1183" s="191"/>
      <c r="P1183" s="191"/>
      <c r="Q1183" s="191"/>
      <c r="R1183" s="191"/>
      <c r="S1183" s="191"/>
      <c r="T1183" s="192"/>
      <c r="AT1183" s="186" t="s">
        <v>133</v>
      </c>
      <c r="AU1183" s="186" t="s">
        <v>81</v>
      </c>
      <c r="AV1183" s="11" t="s">
        <v>81</v>
      </c>
      <c r="AW1183" s="11" t="s">
        <v>35</v>
      </c>
      <c r="AX1183" s="11" t="s">
        <v>71</v>
      </c>
      <c r="AY1183" s="186" t="s">
        <v>120</v>
      </c>
    </row>
    <row r="1184" spans="2:65" s="12" customFormat="1">
      <c r="B1184" s="193"/>
      <c r="D1184" s="180" t="s">
        <v>133</v>
      </c>
      <c r="E1184" s="194" t="s">
        <v>5</v>
      </c>
      <c r="F1184" s="195" t="s">
        <v>135</v>
      </c>
      <c r="H1184" s="196">
        <v>20</v>
      </c>
      <c r="I1184" s="197"/>
      <c r="L1184" s="193"/>
      <c r="M1184" s="198"/>
      <c r="N1184" s="199"/>
      <c r="O1184" s="199"/>
      <c r="P1184" s="199"/>
      <c r="Q1184" s="199"/>
      <c r="R1184" s="199"/>
      <c r="S1184" s="199"/>
      <c r="T1184" s="200"/>
      <c r="AT1184" s="194" t="s">
        <v>133</v>
      </c>
      <c r="AU1184" s="194" t="s">
        <v>81</v>
      </c>
      <c r="AV1184" s="12" t="s">
        <v>127</v>
      </c>
      <c r="AW1184" s="12" t="s">
        <v>35</v>
      </c>
      <c r="AX1184" s="12" t="s">
        <v>79</v>
      </c>
      <c r="AY1184" s="194" t="s">
        <v>120</v>
      </c>
    </row>
    <row r="1185" spans="2:65" s="1" customFormat="1" ht="16.5" customHeight="1">
      <c r="B1185" s="167"/>
      <c r="C1185" s="168" t="s">
        <v>1343</v>
      </c>
      <c r="D1185" s="168" t="s">
        <v>122</v>
      </c>
      <c r="E1185" s="169" t="s">
        <v>1344</v>
      </c>
      <c r="F1185" s="170" t="s">
        <v>1345</v>
      </c>
      <c r="G1185" s="171" t="s">
        <v>210</v>
      </c>
      <c r="H1185" s="172">
        <v>8</v>
      </c>
      <c r="I1185" s="173"/>
      <c r="J1185" s="174">
        <f>ROUND(I1185*H1185,2)</f>
        <v>0</v>
      </c>
      <c r="K1185" s="170" t="s">
        <v>126</v>
      </c>
      <c r="L1185" s="39"/>
      <c r="M1185" s="175" t="s">
        <v>5</v>
      </c>
      <c r="N1185" s="176" t="s">
        <v>42</v>
      </c>
      <c r="O1185" s="40"/>
      <c r="P1185" s="177">
        <f>O1185*H1185</f>
        <v>0</v>
      </c>
      <c r="Q1185" s="177">
        <v>0</v>
      </c>
      <c r="R1185" s="177">
        <f>Q1185*H1185</f>
        <v>0</v>
      </c>
      <c r="S1185" s="177">
        <v>2.63E-3</v>
      </c>
      <c r="T1185" s="178">
        <f>S1185*H1185</f>
        <v>2.104E-2</v>
      </c>
      <c r="AR1185" s="22" t="s">
        <v>214</v>
      </c>
      <c r="AT1185" s="22" t="s">
        <v>122</v>
      </c>
      <c r="AU1185" s="22" t="s">
        <v>81</v>
      </c>
      <c r="AY1185" s="22" t="s">
        <v>120</v>
      </c>
      <c r="BE1185" s="179">
        <f>IF(N1185="základní",J1185,0)</f>
        <v>0</v>
      </c>
      <c r="BF1185" s="179">
        <f>IF(N1185="snížená",J1185,0)</f>
        <v>0</v>
      </c>
      <c r="BG1185" s="179">
        <f>IF(N1185="zákl. přenesená",J1185,0)</f>
        <v>0</v>
      </c>
      <c r="BH1185" s="179">
        <f>IF(N1185="sníž. přenesená",J1185,0)</f>
        <v>0</v>
      </c>
      <c r="BI1185" s="179">
        <f>IF(N1185="nulová",J1185,0)</f>
        <v>0</v>
      </c>
      <c r="BJ1185" s="22" t="s">
        <v>79</v>
      </c>
      <c r="BK1185" s="179">
        <f>ROUND(I1185*H1185,2)</f>
        <v>0</v>
      </c>
      <c r="BL1185" s="22" t="s">
        <v>214</v>
      </c>
      <c r="BM1185" s="22" t="s">
        <v>1346</v>
      </c>
    </row>
    <row r="1186" spans="2:65" s="1" customFormat="1">
      <c r="B1186" s="39"/>
      <c r="D1186" s="180" t="s">
        <v>129</v>
      </c>
      <c r="F1186" s="181" t="s">
        <v>1347</v>
      </c>
      <c r="I1186" s="182"/>
      <c r="L1186" s="39"/>
      <c r="M1186" s="183"/>
      <c r="N1186" s="40"/>
      <c r="O1186" s="40"/>
      <c r="P1186" s="40"/>
      <c r="Q1186" s="40"/>
      <c r="R1186" s="40"/>
      <c r="S1186" s="40"/>
      <c r="T1186" s="68"/>
      <c r="AT1186" s="22" t="s">
        <v>129</v>
      </c>
      <c r="AU1186" s="22" t="s">
        <v>81</v>
      </c>
    </row>
    <row r="1187" spans="2:65" s="11" customFormat="1">
      <c r="B1187" s="185"/>
      <c r="D1187" s="180" t="s">
        <v>133</v>
      </c>
      <c r="E1187" s="186" t="s">
        <v>5</v>
      </c>
      <c r="F1187" s="187" t="s">
        <v>1348</v>
      </c>
      <c r="H1187" s="188">
        <v>8</v>
      </c>
      <c r="I1187" s="189"/>
      <c r="L1187" s="185"/>
      <c r="M1187" s="190"/>
      <c r="N1187" s="191"/>
      <c r="O1187" s="191"/>
      <c r="P1187" s="191"/>
      <c r="Q1187" s="191"/>
      <c r="R1187" s="191"/>
      <c r="S1187" s="191"/>
      <c r="T1187" s="192"/>
      <c r="AT1187" s="186" t="s">
        <v>133</v>
      </c>
      <c r="AU1187" s="186" t="s">
        <v>81</v>
      </c>
      <c r="AV1187" s="11" t="s">
        <v>81</v>
      </c>
      <c r="AW1187" s="11" t="s">
        <v>35</v>
      </c>
      <c r="AX1187" s="11" t="s">
        <v>71</v>
      </c>
      <c r="AY1187" s="186" t="s">
        <v>120</v>
      </c>
    </row>
    <row r="1188" spans="2:65" s="12" customFormat="1">
      <c r="B1188" s="193"/>
      <c r="D1188" s="180" t="s">
        <v>133</v>
      </c>
      <c r="E1188" s="194" t="s">
        <v>5</v>
      </c>
      <c r="F1188" s="195" t="s">
        <v>135</v>
      </c>
      <c r="H1188" s="196">
        <v>8</v>
      </c>
      <c r="I1188" s="197"/>
      <c r="L1188" s="193"/>
      <c r="M1188" s="198"/>
      <c r="N1188" s="199"/>
      <c r="O1188" s="199"/>
      <c r="P1188" s="199"/>
      <c r="Q1188" s="199"/>
      <c r="R1188" s="199"/>
      <c r="S1188" s="199"/>
      <c r="T1188" s="200"/>
      <c r="AT1188" s="194" t="s">
        <v>133</v>
      </c>
      <c r="AU1188" s="194" t="s">
        <v>81</v>
      </c>
      <c r="AV1188" s="12" t="s">
        <v>127</v>
      </c>
      <c r="AW1188" s="12" t="s">
        <v>35</v>
      </c>
      <c r="AX1188" s="12" t="s">
        <v>79</v>
      </c>
      <c r="AY1188" s="194" t="s">
        <v>120</v>
      </c>
    </row>
    <row r="1189" spans="2:65" s="1" customFormat="1" ht="16.5" customHeight="1">
      <c r="B1189" s="167"/>
      <c r="C1189" s="168" t="s">
        <v>1349</v>
      </c>
      <c r="D1189" s="168" t="s">
        <v>122</v>
      </c>
      <c r="E1189" s="169" t="s">
        <v>1350</v>
      </c>
      <c r="F1189" s="170" t="s">
        <v>1351</v>
      </c>
      <c r="G1189" s="171" t="s">
        <v>125</v>
      </c>
      <c r="H1189" s="172">
        <v>5</v>
      </c>
      <c r="I1189" s="173"/>
      <c r="J1189" s="174">
        <f>ROUND(I1189*H1189,2)</f>
        <v>0</v>
      </c>
      <c r="K1189" s="170" t="s">
        <v>126</v>
      </c>
      <c r="L1189" s="39"/>
      <c r="M1189" s="175" t="s">
        <v>5</v>
      </c>
      <c r="N1189" s="176" t="s">
        <v>42</v>
      </c>
      <c r="O1189" s="40"/>
      <c r="P1189" s="177">
        <f>O1189*H1189</f>
        <v>0</v>
      </c>
      <c r="Q1189" s="177">
        <v>7.7200000000000003E-3</v>
      </c>
      <c r="R1189" s="177">
        <f>Q1189*H1189</f>
        <v>3.8600000000000002E-2</v>
      </c>
      <c r="S1189" s="177">
        <v>0</v>
      </c>
      <c r="T1189" s="178">
        <f>S1189*H1189</f>
        <v>0</v>
      </c>
      <c r="AR1189" s="22" t="s">
        <v>214</v>
      </c>
      <c r="AT1189" s="22" t="s">
        <v>122</v>
      </c>
      <c r="AU1189" s="22" t="s">
        <v>81</v>
      </c>
      <c r="AY1189" s="22" t="s">
        <v>120</v>
      </c>
      <c r="BE1189" s="179">
        <f>IF(N1189="základní",J1189,0)</f>
        <v>0</v>
      </c>
      <c r="BF1189" s="179">
        <f>IF(N1189="snížená",J1189,0)</f>
        <v>0</v>
      </c>
      <c r="BG1189" s="179">
        <f>IF(N1189="zákl. přenesená",J1189,0)</f>
        <v>0</v>
      </c>
      <c r="BH1189" s="179">
        <f>IF(N1189="sníž. přenesená",J1189,0)</f>
        <v>0</v>
      </c>
      <c r="BI1189" s="179">
        <f>IF(N1189="nulová",J1189,0)</f>
        <v>0</v>
      </c>
      <c r="BJ1189" s="22" t="s">
        <v>79</v>
      </c>
      <c r="BK1189" s="179">
        <f>ROUND(I1189*H1189,2)</f>
        <v>0</v>
      </c>
      <c r="BL1189" s="22" t="s">
        <v>214</v>
      </c>
      <c r="BM1189" s="22" t="s">
        <v>1352</v>
      </c>
    </row>
    <row r="1190" spans="2:65" s="1" customFormat="1">
      <c r="B1190" s="39"/>
      <c r="D1190" s="180" t="s">
        <v>129</v>
      </c>
      <c r="F1190" s="181" t="s">
        <v>1353</v>
      </c>
      <c r="I1190" s="182"/>
      <c r="L1190" s="39"/>
      <c r="M1190" s="183"/>
      <c r="N1190" s="40"/>
      <c r="O1190" s="40"/>
      <c r="P1190" s="40"/>
      <c r="Q1190" s="40"/>
      <c r="R1190" s="40"/>
      <c r="S1190" s="40"/>
      <c r="T1190" s="68"/>
      <c r="AT1190" s="22" t="s">
        <v>129</v>
      </c>
      <c r="AU1190" s="22" t="s">
        <v>81</v>
      </c>
    </row>
    <row r="1191" spans="2:65" s="11" customFormat="1">
      <c r="B1191" s="185"/>
      <c r="D1191" s="180" t="s">
        <v>133</v>
      </c>
      <c r="E1191" s="186" t="s">
        <v>5</v>
      </c>
      <c r="F1191" s="187" t="s">
        <v>1354</v>
      </c>
      <c r="H1191" s="188">
        <v>5</v>
      </c>
      <c r="I1191" s="189"/>
      <c r="L1191" s="185"/>
      <c r="M1191" s="190"/>
      <c r="N1191" s="191"/>
      <c r="O1191" s="191"/>
      <c r="P1191" s="191"/>
      <c r="Q1191" s="191"/>
      <c r="R1191" s="191"/>
      <c r="S1191" s="191"/>
      <c r="T1191" s="192"/>
      <c r="AT1191" s="186" t="s">
        <v>133</v>
      </c>
      <c r="AU1191" s="186" t="s">
        <v>81</v>
      </c>
      <c r="AV1191" s="11" t="s">
        <v>81</v>
      </c>
      <c r="AW1191" s="11" t="s">
        <v>35</v>
      </c>
      <c r="AX1191" s="11" t="s">
        <v>71</v>
      </c>
      <c r="AY1191" s="186" t="s">
        <v>120</v>
      </c>
    </row>
    <row r="1192" spans="2:65" s="12" customFormat="1">
      <c r="B1192" s="193"/>
      <c r="D1192" s="180" t="s">
        <v>133</v>
      </c>
      <c r="E1192" s="194" t="s">
        <v>5</v>
      </c>
      <c r="F1192" s="195" t="s">
        <v>135</v>
      </c>
      <c r="H1192" s="196">
        <v>5</v>
      </c>
      <c r="I1192" s="197"/>
      <c r="L1192" s="193"/>
      <c r="M1192" s="198"/>
      <c r="N1192" s="199"/>
      <c r="O1192" s="199"/>
      <c r="P1192" s="199"/>
      <c r="Q1192" s="199"/>
      <c r="R1192" s="199"/>
      <c r="S1192" s="199"/>
      <c r="T1192" s="200"/>
      <c r="AT1192" s="194" t="s">
        <v>133</v>
      </c>
      <c r="AU1192" s="194" t="s">
        <v>81</v>
      </c>
      <c r="AV1192" s="12" t="s">
        <v>127</v>
      </c>
      <c r="AW1192" s="12" t="s">
        <v>35</v>
      </c>
      <c r="AX1192" s="12" t="s">
        <v>79</v>
      </c>
      <c r="AY1192" s="194" t="s">
        <v>120</v>
      </c>
    </row>
    <row r="1193" spans="2:65" s="1" customFormat="1" ht="25.5" customHeight="1">
      <c r="B1193" s="167"/>
      <c r="C1193" s="168" t="s">
        <v>1355</v>
      </c>
      <c r="D1193" s="168" t="s">
        <v>122</v>
      </c>
      <c r="E1193" s="169" t="s">
        <v>1356</v>
      </c>
      <c r="F1193" s="170" t="s">
        <v>1357</v>
      </c>
      <c r="G1193" s="171" t="s">
        <v>125</v>
      </c>
      <c r="H1193" s="172">
        <v>7</v>
      </c>
      <c r="I1193" s="173"/>
      <c r="J1193" s="174">
        <f>ROUND(I1193*H1193,2)</f>
        <v>0</v>
      </c>
      <c r="K1193" s="170" t="s">
        <v>126</v>
      </c>
      <c r="L1193" s="39"/>
      <c r="M1193" s="175" t="s">
        <v>5</v>
      </c>
      <c r="N1193" s="176" t="s">
        <v>42</v>
      </c>
      <c r="O1193" s="40"/>
      <c r="P1193" s="177">
        <f>O1193*H1193</f>
        <v>0</v>
      </c>
      <c r="Q1193" s="177">
        <v>1.4300000000000001E-3</v>
      </c>
      <c r="R1193" s="177">
        <f>Q1193*H1193</f>
        <v>1.001E-2</v>
      </c>
      <c r="S1193" s="177">
        <v>0</v>
      </c>
      <c r="T1193" s="178">
        <f>S1193*H1193</f>
        <v>0</v>
      </c>
      <c r="AR1193" s="22" t="s">
        <v>214</v>
      </c>
      <c r="AT1193" s="22" t="s">
        <v>122</v>
      </c>
      <c r="AU1193" s="22" t="s">
        <v>81</v>
      </c>
      <c r="AY1193" s="22" t="s">
        <v>120</v>
      </c>
      <c r="BE1193" s="179">
        <f>IF(N1193="základní",J1193,0)</f>
        <v>0</v>
      </c>
      <c r="BF1193" s="179">
        <f>IF(N1193="snížená",J1193,0)</f>
        <v>0</v>
      </c>
      <c r="BG1193" s="179">
        <f>IF(N1193="zákl. přenesená",J1193,0)</f>
        <v>0</v>
      </c>
      <c r="BH1193" s="179">
        <f>IF(N1193="sníž. přenesená",J1193,0)</f>
        <v>0</v>
      </c>
      <c r="BI1193" s="179">
        <f>IF(N1193="nulová",J1193,0)</f>
        <v>0</v>
      </c>
      <c r="BJ1193" s="22" t="s">
        <v>79</v>
      </c>
      <c r="BK1193" s="179">
        <f>ROUND(I1193*H1193,2)</f>
        <v>0</v>
      </c>
      <c r="BL1193" s="22" t="s">
        <v>214</v>
      </c>
      <c r="BM1193" s="22" t="s">
        <v>1358</v>
      </c>
    </row>
    <row r="1194" spans="2:65" s="1" customFormat="1">
      <c r="B1194" s="39"/>
      <c r="D1194" s="180" t="s">
        <v>129</v>
      </c>
      <c r="F1194" s="181" t="s">
        <v>1359</v>
      </c>
      <c r="I1194" s="182"/>
      <c r="L1194" s="39"/>
      <c r="M1194" s="183"/>
      <c r="N1194" s="40"/>
      <c r="O1194" s="40"/>
      <c r="P1194" s="40"/>
      <c r="Q1194" s="40"/>
      <c r="R1194" s="40"/>
      <c r="S1194" s="40"/>
      <c r="T1194" s="68"/>
      <c r="AT1194" s="22" t="s">
        <v>129</v>
      </c>
      <c r="AU1194" s="22" t="s">
        <v>81</v>
      </c>
    </row>
    <row r="1195" spans="2:65" s="11" customFormat="1">
      <c r="B1195" s="185"/>
      <c r="D1195" s="180" t="s">
        <v>133</v>
      </c>
      <c r="E1195" s="186" t="s">
        <v>5</v>
      </c>
      <c r="F1195" s="187" t="s">
        <v>823</v>
      </c>
      <c r="H1195" s="188">
        <v>7</v>
      </c>
      <c r="I1195" s="189"/>
      <c r="L1195" s="185"/>
      <c r="M1195" s="190"/>
      <c r="N1195" s="191"/>
      <c r="O1195" s="191"/>
      <c r="P1195" s="191"/>
      <c r="Q1195" s="191"/>
      <c r="R1195" s="191"/>
      <c r="S1195" s="191"/>
      <c r="T1195" s="192"/>
      <c r="AT1195" s="186" t="s">
        <v>133</v>
      </c>
      <c r="AU1195" s="186" t="s">
        <v>81</v>
      </c>
      <c r="AV1195" s="11" t="s">
        <v>81</v>
      </c>
      <c r="AW1195" s="11" t="s">
        <v>35</v>
      </c>
      <c r="AX1195" s="11" t="s">
        <v>71</v>
      </c>
      <c r="AY1195" s="186" t="s">
        <v>120</v>
      </c>
    </row>
    <row r="1196" spans="2:65" s="12" customFormat="1">
      <c r="B1196" s="193"/>
      <c r="D1196" s="180" t="s">
        <v>133</v>
      </c>
      <c r="E1196" s="194" t="s">
        <v>5</v>
      </c>
      <c r="F1196" s="195" t="s">
        <v>135</v>
      </c>
      <c r="H1196" s="196">
        <v>7</v>
      </c>
      <c r="I1196" s="197"/>
      <c r="L1196" s="193"/>
      <c r="M1196" s="198"/>
      <c r="N1196" s="199"/>
      <c r="O1196" s="199"/>
      <c r="P1196" s="199"/>
      <c r="Q1196" s="199"/>
      <c r="R1196" s="199"/>
      <c r="S1196" s="199"/>
      <c r="T1196" s="200"/>
      <c r="AT1196" s="194" t="s">
        <v>133</v>
      </c>
      <c r="AU1196" s="194" t="s">
        <v>81</v>
      </c>
      <c r="AV1196" s="12" t="s">
        <v>127</v>
      </c>
      <c r="AW1196" s="12" t="s">
        <v>35</v>
      </c>
      <c r="AX1196" s="12" t="s">
        <v>79</v>
      </c>
      <c r="AY1196" s="194" t="s">
        <v>120</v>
      </c>
    </row>
    <row r="1197" spans="2:65" s="1" customFormat="1" ht="25.5" customHeight="1">
      <c r="B1197" s="167"/>
      <c r="C1197" s="168" t="s">
        <v>1360</v>
      </c>
      <c r="D1197" s="168" t="s">
        <v>122</v>
      </c>
      <c r="E1197" s="169" t="s">
        <v>1361</v>
      </c>
      <c r="F1197" s="170" t="s">
        <v>1362</v>
      </c>
      <c r="G1197" s="171" t="s">
        <v>125</v>
      </c>
      <c r="H1197" s="172">
        <v>3</v>
      </c>
      <c r="I1197" s="173"/>
      <c r="J1197" s="174">
        <f>ROUND(I1197*H1197,2)</f>
        <v>0</v>
      </c>
      <c r="K1197" s="170" t="s">
        <v>126</v>
      </c>
      <c r="L1197" s="39"/>
      <c r="M1197" s="175" t="s">
        <v>5</v>
      </c>
      <c r="N1197" s="176" t="s">
        <v>42</v>
      </c>
      <c r="O1197" s="40"/>
      <c r="P1197" s="177">
        <f>O1197*H1197</f>
        <v>0</v>
      </c>
      <c r="Q1197" s="177">
        <v>1.5E-3</v>
      </c>
      <c r="R1197" s="177">
        <f>Q1197*H1197</f>
        <v>4.5000000000000005E-3</v>
      </c>
      <c r="S1197" s="177">
        <v>0</v>
      </c>
      <c r="T1197" s="178">
        <f>S1197*H1197</f>
        <v>0</v>
      </c>
      <c r="AR1197" s="22" t="s">
        <v>214</v>
      </c>
      <c r="AT1197" s="22" t="s">
        <v>122</v>
      </c>
      <c r="AU1197" s="22" t="s">
        <v>81</v>
      </c>
      <c r="AY1197" s="22" t="s">
        <v>120</v>
      </c>
      <c r="BE1197" s="179">
        <f>IF(N1197="základní",J1197,0)</f>
        <v>0</v>
      </c>
      <c r="BF1197" s="179">
        <f>IF(N1197="snížená",J1197,0)</f>
        <v>0</v>
      </c>
      <c r="BG1197" s="179">
        <f>IF(N1197="zákl. přenesená",J1197,0)</f>
        <v>0</v>
      </c>
      <c r="BH1197" s="179">
        <f>IF(N1197="sníž. přenesená",J1197,0)</f>
        <v>0</v>
      </c>
      <c r="BI1197" s="179">
        <f>IF(N1197="nulová",J1197,0)</f>
        <v>0</v>
      </c>
      <c r="BJ1197" s="22" t="s">
        <v>79</v>
      </c>
      <c r="BK1197" s="179">
        <f>ROUND(I1197*H1197,2)</f>
        <v>0</v>
      </c>
      <c r="BL1197" s="22" t="s">
        <v>214</v>
      </c>
      <c r="BM1197" s="22" t="s">
        <v>1363</v>
      </c>
    </row>
    <row r="1198" spans="2:65" s="1" customFormat="1">
      <c r="B1198" s="39"/>
      <c r="D1198" s="180" t="s">
        <v>129</v>
      </c>
      <c r="F1198" s="181" t="s">
        <v>1364</v>
      </c>
      <c r="I1198" s="182"/>
      <c r="L1198" s="39"/>
      <c r="M1198" s="183"/>
      <c r="N1198" s="40"/>
      <c r="O1198" s="40"/>
      <c r="P1198" s="40"/>
      <c r="Q1198" s="40"/>
      <c r="R1198" s="40"/>
      <c r="S1198" s="40"/>
      <c r="T1198" s="68"/>
      <c r="AT1198" s="22" t="s">
        <v>129</v>
      </c>
      <c r="AU1198" s="22" t="s">
        <v>81</v>
      </c>
    </row>
    <row r="1199" spans="2:65" s="11" customFormat="1">
      <c r="B1199" s="185"/>
      <c r="D1199" s="180" t="s">
        <v>133</v>
      </c>
      <c r="E1199" s="186" t="s">
        <v>5</v>
      </c>
      <c r="F1199" s="187" t="s">
        <v>783</v>
      </c>
      <c r="H1199" s="188">
        <v>3</v>
      </c>
      <c r="I1199" s="189"/>
      <c r="L1199" s="185"/>
      <c r="M1199" s="190"/>
      <c r="N1199" s="191"/>
      <c r="O1199" s="191"/>
      <c r="P1199" s="191"/>
      <c r="Q1199" s="191"/>
      <c r="R1199" s="191"/>
      <c r="S1199" s="191"/>
      <c r="T1199" s="192"/>
      <c r="AT1199" s="186" t="s">
        <v>133</v>
      </c>
      <c r="AU1199" s="186" t="s">
        <v>81</v>
      </c>
      <c r="AV1199" s="11" t="s">
        <v>81</v>
      </c>
      <c r="AW1199" s="11" t="s">
        <v>35</v>
      </c>
      <c r="AX1199" s="11" t="s">
        <v>71</v>
      </c>
      <c r="AY1199" s="186" t="s">
        <v>120</v>
      </c>
    </row>
    <row r="1200" spans="2:65" s="12" customFormat="1">
      <c r="B1200" s="193"/>
      <c r="D1200" s="180" t="s">
        <v>133</v>
      </c>
      <c r="E1200" s="194" t="s">
        <v>5</v>
      </c>
      <c r="F1200" s="195" t="s">
        <v>135</v>
      </c>
      <c r="H1200" s="196">
        <v>3</v>
      </c>
      <c r="I1200" s="197"/>
      <c r="L1200" s="193"/>
      <c r="M1200" s="198"/>
      <c r="N1200" s="199"/>
      <c r="O1200" s="199"/>
      <c r="P1200" s="199"/>
      <c r="Q1200" s="199"/>
      <c r="R1200" s="199"/>
      <c r="S1200" s="199"/>
      <c r="T1200" s="200"/>
      <c r="AT1200" s="194" t="s">
        <v>133</v>
      </c>
      <c r="AU1200" s="194" t="s">
        <v>81</v>
      </c>
      <c r="AV1200" s="12" t="s">
        <v>127</v>
      </c>
      <c r="AW1200" s="12" t="s">
        <v>35</v>
      </c>
      <c r="AX1200" s="12" t="s">
        <v>79</v>
      </c>
      <c r="AY1200" s="194" t="s">
        <v>120</v>
      </c>
    </row>
    <row r="1201" spans="2:65" s="1" customFormat="1" ht="16.5" customHeight="1">
      <c r="B1201" s="167"/>
      <c r="C1201" s="168" t="s">
        <v>1365</v>
      </c>
      <c r="D1201" s="168" t="s">
        <v>122</v>
      </c>
      <c r="E1201" s="169" t="s">
        <v>1366</v>
      </c>
      <c r="F1201" s="170" t="s">
        <v>1367</v>
      </c>
      <c r="G1201" s="171" t="s">
        <v>125</v>
      </c>
      <c r="H1201" s="172">
        <v>2</v>
      </c>
      <c r="I1201" s="173"/>
      <c r="J1201" s="174">
        <f>ROUND(I1201*H1201,2)</f>
        <v>0</v>
      </c>
      <c r="K1201" s="170" t="s">
        <v>126</v>
      </c>
      <c r="L1201" s="39"/>
      <c r="M1201" s="175" t="s">
        <v>5</v>
      </c>
      <c r="N1201" s="176" t="s">
        <v>42</v>
      </c>
      <c r="O1201" s="40"/>
      <c r="P1201" s="177">
        <f>O1201*H1201</f>
        <v>0</v>
      </c>
      <c r="Q1201" s="177">
        <v>0</v>
      </c>
      <c r="R1201" s="177">
        <f>Q1201*H1201</f>
        <v>0</v>
      </c>
      <c r="S1201" s="177">
        <v>0</v>
      </c>
      <c r="T1201" s="178">
        <f>S1201*H1201</f>
        <v>0</v>
      </c>
      <c r="AR1201" s="22" t="s">
        <v>214</v>
      </c>
      <c r="AT1201" s="22" t="s">
        <v>122</v>
      </c>
      <c r="AU1201" s="22" t="s">
        <v>81</v>
      </c>
      <c r="AY1201" s="22" t="s">
        <v>120</v>
      </c>
      <c r="BE1201" s="179">
        <f>IF(N1201="základní",J1201,0)</f>
        <v>0</v>
      </c>
      <c r="BF1201" s="179">
        <f>IF(N1201="snížená",J1201,0)</f>
        <v>0</v>
      </c>
      <c r="BG1201" s="179">
        <f>IF(N1201="zákl. přenesená",J1201,0)</f>
        <v>0</v>
      </c>
      <c r="BH1201" s="179">
        <f>IF(N1201="sníž. přenesená",J1201,0)</f>
        <v>0</v>
      </c>
      <c r="BI1201" s="179">
        <f>IF(N1201="nulová",J1201,0)</f>
        <v>0</v>
      </c>
      <c r="BJ1201" s="22" t="s">
        <v>79</v>
      </c>
      <c r="BK1201" s="179">
        <f>ROUND(I1201*H1201,2)</f>
        <v>0</v>
      </c>
      <c r="BL1201" s="22" t="s">
        <v>214</v>
      </c>
      <c r="BM1201" s="22" t="s">
        <v>1368</v>
      </c>
    </row>
    <row r="1202" spans="2:65" s="1" customFormat="1">
      <c r="B1202" s="39"/>
      <c r="D1202" s="180" t="s">
        <v>129</v>
      </c>
      <c r="F1202" s="181" t="s">
        <v>1369</v>
      </c>
      <c r="I1202" s="182"/>
      <c r="L1202" s="39"/>
      <c r="M1202" s="183"/>
      <c r="N1202" s="40"/>
      <c r="O1202" s="40"/>
      <c r="P1202" s="40"/>
      <c r="Q1202" s="40"/>
      <c r="R1202" s="40"/>
      <c r="S1202" s="40"/>
      <c r="T1202" s="68"/>
      <c r="AT1202" s="22" t="s">
        <v>129</v>
      </c>
      <c r="AU1202" s="22" t="s">
        <v>81</v>
      </c>
    </row>
    <row r="1203" spans="2:65" s="11" customFormat="1">
      <c r="B1203" s="185"/>
      <c r="D1203" s="180" t="s">
        <v>133</v>
      </c>
      <c r="E1203" s="186" t="s">
        <v>5</v>
      </c>
      <c r="F1203" s="187" t="s">
        <v>336</v>
      </c>
      <c r="H1203" s="188">
        <v>2</v>
      </c>
      <c r="I1203" s="189"/>
      <c r="L1203" s="185"/>
      <c r="M1203" s="190"/>
      <c r="N1203" s="191"/>
      <c r="O1203" s="191"/>
      <c r="P1203" s="191"/>
      <c r="Q1203" s="191"/>
      <c r="R1203" s="191"/>
      <c r="S1203" s="191"/>
      <c r="T1203" s="192"/>
      <c r="AT1203" s="186" t="s">
        <v>133</v>
      </c>
      <c r="AU1203" s="186" t="s">
        <v>81</v>
      </c>
      <c r="AV1203" s="11" t="s">
        <v>81</v>
      </c>
      <c r="AW1203" s="11" t="s">
        <v>35</v>
      </c>
      <c r="AX1203" s="11" t="s">
        <v>71</v>
      </c>
      <c r="AY1203" s="186" t="s">
        <v>120</v>
      </c>
    </row>
    <row r="1204" spans="2:65" s="12" customFormat="1">
      <c r="B1204" s="193"/>
      <c r="D1204" s="180" t="s">
        <v>133</v>
      </c>
      <c r="E1204" s="194" t="s">
        <v>5</v>
      </c>
      <c r="F1204" s="195" t="s">
        <v>135</v>
      </c>
      <c r="H1204" s="196">
        <v>2</v>
      </c>
      <c r="I1204" s="197"/>
      <c r="L1204" s="193"/>
      <c r="M1204" s="198"/>
      <c r="N1204" s="199"/>
      <c r="O1204" s="199"/>
      <c r="P1204" s="199"/>
      <c r="Q1204" s="199"/>
      <c r="R1204" s="199"/>
      <c r="S1204" s="199"/>
      <c r="T1204" s="200"/>
      <c r="AT1204" s="194" t="s">
        <v>133</v>
      </c>
      <c r="AU1204" s="194" t="s">
        <v>81</v>
      </c>
      <c r="AV1204" s="12" t="s">
        <v>127</v>
      </c>
      <c r="AW1204" s="12" t="s">
        <v>35</v>
      </c>
      <c r="AX1204" s="12" t="s">
        <v>79</v>
      </c>
      <c r="AY1204" s="194" t="s">
        <v>120</v>
      </c>
    </row>
    <row r="1205" spans="2:65" s="1" customFormat="1" ht="16.5" customHeight="1">
      <c r="B1205" s="167"/>
      <c r="C1205" s="168" t="s">
        <v>1370</v>
      </c>
      <c r="D1205" s="168" t="s">
        <v>122</v>
      </c>
      <c r="E1205" s="169" t="s">
        <v>1371</v>
      </c>
      <c r="F1205" s="170" t="s">
        <v>1372</v>
      </c>
      <c r="G1205" s="171" t="s">
        <v>125</v>
      </c>
      <c r="H1205" s="172">
        <v>6</v>
      </c>
      <c r="I1205" s="173"/>
      <c r="J1205" s="174">
        <f>ROUND(I1205*H1205,2)</f>
        <v>0</v>
      </c>
      <c r="K1205" s="170" t="s">
        <v>126</v>
      </c>
      <c r="L1205" s="39"/>
      <c r="M1205" s="175" t="s">
        <v>5</v>
      </c>
      <c r="N1205" s="176" t="s">
        <v>42</v>
      </c>
      <c r="O1205" s="40"/>
      <c r="P1205" s="177">
        <f>O1205*H1205</f>
        <v>0</v>
      </c>
      <c r="Q1205" s="177">
        <v>0</v>
      </c>
      <c r="R1205" s="177">
        <f>Q1205*H1205</f>
        <v>0</v>
      </c>
      <c r="S1205" s="177">
        <v>0</v>
      </c>
      <c r="T1205" s="178">
        <f>S1205*H1205</f>
        <v>0</v>
      </c>
      <c r="AR1205" s="22" t="s">
        <v>214</v>
      </c>
      <c r="AT1205" s="22" t="s">
        <v>122</v>
      </c>
      <c r="AU1205" s="22" t="s">
        <v>81</v>
      </c>
      <c r="AY1205" s="22" t="s">
        <v>120</v>
      </c>
      <c r="BE1205" s="179">
        <f>IF(N1205="základní",J1205,0)</f>
        <v>0</v>
      </c>
      <c r="BF1205" s="179">
        <f>IF(N1205="snížená",J1205,0)</f>
        <v>0</v>
      </c>
      <c r="BG1205" s="179">
        <f>IF(N1205="zákl. přenesená",J1205,0)</f>
        <v>0</v>
      </c>
      <c r="BH1205" s="179">
        <f>IF(N1205="sníž. přenesená",J1205,0)</f>
        <v>0</v>
      </c>
      <c r="BI1205" s="179">
        <f>IF(N1205="nulová",J1205,0)</f>
        <v>0</v>
      </c>
      <c r="BJ1205" s="22" t="s">
        <v>79</v>
      </c>
      <c r="BK1205" s="179">
        <f>ROUND(I1205*H1205,2)</f>
        <v>0</v>
      </c>
      <c r="BL1205" s="22" t="s">
        <v>214</v>
      </c>
      <c r="BM1205" s="22" t="s">
        <v>1373</v>
      </c>
    </row>
    <row r="1206" spans="2:65" s="1" customFormat="1">
      <c r="B1206" s="39"/>
      <c r="D1206" s="180" t="s">
        <v>129</v>
      </c>
      <c r="F1206" s="181" t="s">
        <v>1372</v>
      </c>
      <c r="I1206" s="182"/>
      <c r="L1206" s="39"/>
      <c r="M1206" s="183"/>
      <c r="N1206" s="40"/>
      <c r="O1206" s="40"/>
      <c r="P1206" s="40"/>
      <c r="Q1206" s="40"/>
      <c r="R1206" s="40"/>
      <c r="S1206" s="40"/>
      <c r="T1206" s="68"/>
      <c r="AT1206" s="22" t="s">
        <v>129</v>
      </c>
      <c r="AU1206" s="22" t="s">
        <v>81</v>
      </c>
    </row>
    <row r="1207" spans="2:65" s="11" customFormat="1">
      <c r="B1207" s="185"/>
      <c r="D1207" s="180" t="s">
        <v>133</v>
      </c>
      <c r="E1207" s="186" t="s">
        <v>5</v>
      </c>
      <c r="F1207" s="187" t="s">
        <v>1374</v>
      </c>
      <c r="H1207" s="188">
        <v>6</v>
      </c>
      <c r="I1207" s="189"/>
      <c r="L1207" s="185"/>
      <c r="M1207" s="190"/>
      <c r="N1207" s="191"/>
      <c r="O1207" s="191"/>
      <c r="P1207" s="191"/>
      <c r="Q1207" s="191"/>
      <c r="R1207" s="191"/>
      <c r="S1207" s="191"/>
      <c r="T1207" s="192"/>
      <c r="AT1207" s="186" t="s">
        <v>133</v>
      </c>
      <c r="AU1207" s="186" t="s">
        <v>81</v>
      </c>
      <c r="AV1207" s="11" t="s">
        <v>81</v>
      </c>
      <c r="AW1207" s="11" t="s">
        <v>35</v>
      </c>
      <c r="AX1207" s="11" t="s">
        <v>71</v>
      </c>
      <c r="AY1207" s="186" t="s">
        <v>120</v>
      </c>
    </row>
    <row r="1208" spans="2:65" s="12" customFormat="1">
      <c r="B1208" s="193"/>
      <c r="D1208" s="180" t="s">
        <v>133</v>
      </c>
      <c r="E1208" s="194" t="s">
        <v>5</v>
      </c>
      <c r="F1208" s="195" t="s">
        <v>135</v>
      </c>
      <c r="H1208" s="196">
        <v>6</v>
      </c>
      <c r="I1208" s="197"/>
      <c r="L1208" s="193"/>
      <c r="M1208" s="198"/>
      <c r="N1208" s="199"/>
      <c r="O1208" s="199"/>
      <c r="P1208" s="199"/>
      <c r="Q1208" s="199"/>
      <c r="R1208" s="199"/>
      <c r="S1208" s="199"/>
      <c r="T1208" s="200"/>
      <c r="AT1208" s="194" t="s">
        <v>133</v>
      </c>
      <c r="AU1208" s="194" t="s">
        <v>81</v>
      </c>
      <c r="AV1208" s="12" t="s">
        <v>127</v>
      </c>
      <c r="AW1208" s="12" t="s">
        <v>35</v>
      </c>
      <c r="AX1208" s="12" t="s">
        <v>79</v>
      </c>
      <c r="AY1208" s="194" t="s">
        <v>120</v>
      </c>
    </row>
    <row r="1209" spans="2:65" s="1" customFormat="1" ht="25.5" customHeight="1">
      <c r="B1209" s="167"/>
      <c r="C1209" s="168" t="s">
        <v>1375</v>
      </c>
      <c r="D1209" s="168" t="s">
        <v>122</v>
      </c>
      <c r="E1209" s="169" t="s">
        <v>1376</v>
      </c>
      <c r="F1209" s="170" t="s">
        <v>1377</v>
      </c>
      <c r="G1209" s="171" t="s">
        <v>246</v>
      </c>
      <c r="H1209" s="172">
        <v>0.996</v>
      </c>
      <c r="I1209" s="173"/>
      <c r="J1209" s="174">
        <f>ROUND(I1209*H1209,2)</f>
        <v>0</v>
      </c>
      <c r="K1209" s="170" t="s">
        <v>126</v>
      </c>
      <c r="L1209" s="39"/>
      <c r="M1209" s="175" t="s">
        <v>5</v>
      </c>
      <c r="N1209" s="176" t="s">
        <v>42</v>
      </c>
      <c r="O1209" s="40"/>
      <c r="P1209" s="177">
        <f>O1209*H1209</f>
        <v>0</v>
      </c>
      <c r="Q1209" s="177">
        <v>2.45329</v>
      </c>
      <c r="R1209" s="177">
        <f>Q1209*H1209</f>
        <v>2.4434768399999998</v>
      </c>
      <c r="S1209" s="177">
        <v>0</v>
      </c>
      <c r="T1209" s="178">
        <f>S1209*H1209</f>
        <v>0</v>
      </c>
      <c r="AR1209" s="22" t="s">
        <v>127</v>
      </c>
      <c r="AT1209" s="22" t="s">
        <v>122</v>
      </c>
      <c r="AU1209" s="22" t="s">
        <v>81</v>
      </c>
      <c r="AY1209" s="22" t="s">
        <v>120</v>
      </c>
      <c r="BE1209" s="179">
        <f>IF(N1209="základní",J1209,0)</f>
        <v>0</v>
      </c>
      <c r="BF1209" s="179">
        <f>IF(N1209="snížená",J1209,0)</f>
        <v>0</v>
      </c>
      <c r="BG1209" s="179">
        <f>IF(N1209="zákl. přenesená",J1209,0)</f>
        <v>0</v>
      </c>
      <c r="BH1209" s="179">
        <f>IF(N1209="sníž. přenesená",J1209,0)</f>
        <v>0</v>
      </c>
      <c r="BI1209" s="179">
        <f>IF(N1209="nulová",J1209,0)</f>
        <v>0</v>
      </c>
      <c r="BJ1209" s="22" t="s">
        <v>79</v>
      </c>
      <c r="BK1209" s="179">
        <f>ROUND(I1209*H1209,2)</f>
        <v>0</v>
      </c>
      <c r="BL1209" s="22" t="s">
        <v>127</v>
      </c>
      <c r="BM1209" s="22" t="s">
        <v>1378</v>
      </c>
    </row>
    <row r="1210" spans="2:65" s="1" customFormat="1">
      <c r="B1210" s="39"/>
      <c r="D1210" s="180" t="s">
        <v>129</v>
      </c>
      <c r="F1210" s="181" t="s">
        <v>1379</v>
      </c>
      <c r="I1210" s="182"/>
      <c r="L1210" s="39"/>
      <c r="M1210" s="183"/>
      <c r="N1210" s="40"/>
      <c r="O1210" s="40"/>
      <c r="P1210" s="40"/>
      <c r="Q1210" s="40"/>
      <c r="R1210" s="40"/>
      <c r="S1210" s="40"/>
      <c r="T1210" s="68"/>
      <c r="AT1210" s="22" t="s">
        <v>129</v>
      </c>
      <c r="AU1210" s="22" t="s">
        <v>81</v>
      </c>
    </row>
    <row r="1211" spans="2:65" s="11" customFormat="1">
      <c r="B1211" s="185"/>
      <c r="D1211" s="180" t="s">
        <v>133</v>
      </c>
      <c r="E1211" s="186" t="s">
        <v>5</v>
      </c>
      <c r="F1211" s="187" t="s">
        <v>1380</v>
      </c>
      <c r="H1211" s="188">
        <v>0.19600000000000001</v>
      </c>
      <c r="I1211" s="189"/>
      <c r="L1211" s="185"/>
      <c r="M1211" s="190"/>
      <c r="N1211" s="191"/>
      <c r="O1211" s="191"/>
      <c r="P1211" s="191"/>
      <c r="Q1211" s="191"/>
      <c r="R1211" s="191"/>
      <c r="S1211" s="191"/>
      <c r="T1211" s="192"/>
      <c r="AT1211" s="186" t="s">
        <v>133</v>
      </c>
      <c r="AU1211" s="186" t="s">
        <v>81</v>
      </c>
      <c r="AV1211" s="11" t="s">
        <v>81</v>
      </c>
      <c r="AW1211" s="11" t="s">
        <v>35</v>
      </c>
      <c r="AX1211" s="11" t="s">
        <v>71</v>
      </c>
      <c r="AY1211" s="186" t="s">
        <v>120</v>
      </c>
    </row>
    <row r="1212" spans="2:65" s="11" customFormat="1">
      <c r="B1212" s="185"/>
      <c r="D1212" s="180" t="s">
        <v>133</v>
      </c>
      <c r="E1212" s="186" t="s">
        <v>5</v>
      </c>
      <c r="F1212" s="187" t="s">
        <v>1381</v>
      </c>
      <c r="H1212" s="188">
        <v>0.8</v>
      </c>
      <c r="I1212" s="189"/>
      <c r="L1212" s="185"/>
      <c r="M1212" s="190"/>
      <c r="N1212" s="191"/>
      <c r="O1212" s="191"/>
      <c r="P1212" s="191"/>
      <c r="Q1212" s="191"/>
      <c r="R1212" s="191"/>
      <c r="S1212" s="191"/>
      <c r="T1212" s="192"/>
      <c r="AT1212" s="186" t="s">
        <v>133</v>
      </c>
      <c r="AU1212" s="186" t="s">
        <v>81</v>
      </c>
      <c r="AV1212" s="11" t="s">
        <v>81</v>
      </c>
      <c r="AW1212" s="11" t="s">
        <v>35</v>
      </c>
      <c r="AX1212" s="11" t="s">
        <v>71</v>
      </c>
      <c r="AY1212" s="186" t="s">
        <v>120</v>
      </c>
    </row>
    <row r="1213" spans="2:65" s="12" customFormat="1">
      <c r="B1213" s="193"/>
      <c r="D1213" s="180" t="s">
        <v>133</v>
      </c>
      <c r="E1213" s="194" t="s">
        <v>5</v>
      </c>
      <c r="F1213" s="195" t="s">
        <v>135</v>
      </c>
      <c r="H1213" s="196">
        <v>0.996</v>
      </c>
      <c r="I1213" s="197"/>
      <c r="L1213" s="193"/>
      <c r="M1213" s="198"/>
      <c r="N1213" s="199"/>
      <c r="O1213" s="199"/>
      <c r="P1213" s="199"/>
      <c r="Q1213" s="199"/>
      <c r="R1213" s="199"/>
      <c r="S1213" s="199"/>
      <c r="T1213" s="200"/>
      <c r="AT1213" s="194" t="s">
        <v>133</v>
      </c>
      <c r="AU1213" s="194" t="s">
        <v>81</v>
      </c>
      <c r="AV1213" s="12" t="s">
        <v>127</v>
      </c>
      <c r="AW1213" s="12" t="s">
        <v>35</v>
      </c>
      <c r="AX1213" s="12" t="s">
        <v>79</v>
      </c>
      <c r="AY1213" s="194" t="s">
        <v>120</v>
      </c>
    </row>
    <row r="1214" spans="2:65" s="1" customFormat="1" ht="25.5" customHeight="1">
      <c r="B1214" s="167"/>
      <c r="C1214" s="168" t="s">
        <v>1382</v>
      </c>
      <c r="D1214" s="168" t="s">
        <v>122</v>
      </c>
      <c r="E1214" s="169" t="s">
        <v>1383</v>
      </c>
      <c r="F1214" s="170" t="s">
        <v>1384</v>
      </c>
      <c r="G1214" s="171" t="s">
        <v>246</v>
      </c>
      <c r="H1214" s="172">
        <v>1.8</v>
      </c>
      <c r="I1214" s="173"/>
      <c r="J1214" s="174">
        <f>ROUND(I1214*H1214,2)</f>
        <v>0</v>
      </c>
      <c r="K1214" s="170" t="s">
        <v>126</v>
      </c>
      <c r="L1214" s="39"/>
      <c r="M1214" s="175" t="s">
        <v>5</v>
      </c>
      <c r="N1214" s="176" t="s">
        <v>42</v>
      </c>
      <c r="O1214" s="40"/>
      <c r="P1214" s="177">
        <f>O1214*H1214</f>
        <v>0</v>
      </c>
      <c r="Q1214" s="177">
        <v>2.45329</v>
      </c>
      <c r="R1214" s="177">
        <f>Q1214*H1214</f>
        <v>4.4159220000000001</v>
      </c>
      <c r="S1214" s="177">
        <v>0</v>
      </c>
      <c r="T1214" s="178">
        <f>S1214*H1214</f>
        <v>0</v>
      </c>
      <c r="AR1214" s="22" t="s">
        <v>127</v>
      </c>
      <c r="AT1214" s="22" t="s">
        <v>122</v>
      </c>
      <c r="AU1214" s="22" t="s">
        <v>81</v>
      </c>
      <c r="AY1214" s="22" t="s">
        <v>120</v>
      </c>
      <c r="BE1214" s="179">
        <f>IF(N1214="základní",J1214,0)</f>
        <v>0</v>
      </c>
      <c r="BF1214" s="179">
        <f>IF(N1214="snížená",J1214,0)</f>
        <v>0</v>
      </c>
      <c r="BG1214" s="179">
        <f>IF(N1214="zákl. přenesená",J1214,0)</f>
        <v>0</v>
      </c>
      <c r="BH1214" s="179">
        <f>IF(N1214="sníž. přenesená",J1214,0)</f>
        <v>0</v>
      </c>
      <c r="BI1214" s="179">
        <f>IF(N1214="nulová",J1214,0)</f>
        <v>0</v>
      </c>
      <c r="BJ1214" s="22" t="s">
        <v>79</v>
      </c>
      <c r="BK1214" s="179">
        <f>ROUND(I1214*H1214,2)</f>
        <v>0</v>
      </c>
      <c r="BL1214" s="22" t="s">
        <v>127</v>
      </c>
      <c r="BM1214" s="22" t="s">
        <v>1385</v>
      </c>
    </row>
    <row r="1215" spans="2:65" s="1" customFormat="1">
      <c r="B1215" s="39"/>
      <c r="D1215" s="180" t="s">
        <v>129</v>
      </c>
      <c r="F1215" s="181" t="s">
        <v>1386</v>
      </c>
      <c r="I1215" s="182"/>
      <c r="L1215" s="39"/>
      <c r="M1215" s="183"/>
      <c r="N1215" s="40"/>
      <c r="O1215" s="40"/>
      <c r="P1215" s="40"/>
      <c r="Q1215" s="40"/>
      <c r="R1215" s="40"/>
      <c r="S1215" s="40"/>
      <c r="T1215" s="68"/>
      <c r="AT1215" s="22" t="s">
        <v>129</v>
      </c>
      <c r="AU1215" s="22" t="s">
        <v>81</v>
      </c>
    </row>
    <row r="1216" spans="2:65" s="11" customFormat="1">
      <c r="B1216" s="185"/>
      <c r="D1216" s="180" t="s">
        <v>133</v>
      </c>
      <c r="E1216" s="186" t="s">
        <v>5</v>
      </c>
      <c r="F1216" s="187" t="s">
        <v>1387</v>
      </c>
      <c r="H1216" s="188">
        <v>1.8</v>
      </c>
      <c r="I1216" s="189"/>
      <c r="L1216" s="185"/>
      <c r="M1216" s="190"/>
      <c r="N1216" s="191"/>
      <c r="O1216" s="191"/>
      <c r="P1216" s="191"/>
      <c r="Q1216" s="191"/>
      <c r="R1216" s="191"/>
      <c r="S1216" s="191"/>
      <c r="T1216" s="192"/>
      <c r="AT1216" s="186" t="s">
        <v>133</v>
      </c>
      <c r="AU1216" s="186" t="s">
        <v>81</v>
      </c>
      <c r="AV1216" s="11" t="s">
        <v>81</v>
      </c>
      <c r="AW1216" s="11" t="s">
        <v>35</v>
      </c>
      <c r="AX1216" s="11" t="s">
        <v>71</v>
      </c>
      <c r="AY1216" s="186" t="s">
        <v>120</v>
      </c>
    </row>
    <row r="1217" spans="2:65" s="12" customFormat="1">
      <c r="B1217" s="193"/>
      <c r="D1217" s="180" t="s">
        <v>133</v>
      </c>
      <c r="E1217" s="194" t="s">
        <v>5</v>
      </c>
      <c r="F1217" s="195" t="s">
        <v>135</v>
      </c>
      <c r="H1217" s="196">
        <v>1.8</v>
      </c>
      <c r="I1217" s="197"/>
      <c r="L1217" s="193"/>
      <c r="M1217" s="198"/>
      <c r="N1217" s="199"/>
      <c r="O1217" s="199"/>
      <c r="P1217" s="199"/>
      <c r="Q1217" s="199"/>
      <c r="R1217" s="199"/>
      <c r="S1217" s="199"/>
      <c r="T1217" s="200"/>
      <c r="AT1217" s="194" t="s">
        <v>133</v>
      </c>
      <c r="AU1217" s="194" t="s">
        <v>81</v>
      </c>
      <c r="AV1217" s="12" t="s">
        <v>127</v>
      </c>
      <c r="AW1217" s="12" t="s">
        <v>35</v>
      </c>
      <c r="AX1217" s="12" t="s">
        <v>79</v>
      </c>
      <c r="AY1217" s="194" t="s">
        <v>120</v>
      </c>
    </row>
    <row r="1218" spans="2:65" s="1" customFormat="1" ht="16.5" customHeight="1">
      <c r="B1218" s="167"/>
      <c r="C1218" s="168" t="s">
        <v>1388</v>
      </c>
      <c r="D1218" s="168" t="s">
        <v>122</v>
      </c>
      <c r="E1218" s="169" t="s">
        <v>1389</v>
      </c>
      <c r="F1218" s="170" t="s">
        <v>1390</v>
      </c>
      <c r="G1218" s="171" t="s">
        <v>153</v>
      </c>
      <c r="H1218" s="172">
        <v>7.52</v>
      </c>
      <c r="I1218" s="173"/>
      <c r="J1218" s="174">
        <f>ROUND(I1218*H1218,2)</f>
        <v>0</v>
      </c>
      <c r="K1218" s="170" t="s">
        <v>126</v>
      </c>
      <c r="L1218" s="39"/>
      <c r="M1218" s="175" t="s">
        <v>5</v>
      </c>
      <c r="N1218" s="176" t="s">
        <v>42</v>
      </c>
      <c r="O1218" s="40"/>
      <c r="P1218" s="177">
        <f>O1218*H1218</f>
        <v>0</v>
      </c>
      <c r="Q1218" s="177">
        <v>4.0200000000000001E-3</v>
      </c>
      <c r="R1218" s="177">
        <f>Q1218*H1218</f>
        <v>3.0230400000000001E-2</v>
      </c>
      <c r="S1218" s="177">
        <v>0</v>
      </c>
      <c r="T1218" s="178">
        <f>S1218*H1218</f>
        <v>0</v>
      </c>
      <c r="AR1218" s="22" t="s">
        <v>127</v>
      </c>
      <c r="AT1218" s="22" t="s">
        <v>122</v>
      </c>
      <c r="AU1218" s="22" t="s">
        <v>81</v>
      </c>
      <c r="AY1218" s="22" t="s">
        <v>120</v>
      </c>
      <c r="BE1218" s="179">
        <f>IF(N1218="základní",J1218,0)</f>
        <v>0</v>
      </c>
      <c r="BF1218" s="179">
        <f>IF(N1218="snížená",J1218,0)</f>
        <v>0</v>
      </c>
      <c r="BG1218" s="179">
        <f>IF(N1218="zákl. přenesená",J1218,0)</f>
        <v>0</v>
      </c>
      <c r="BH1218" s="179">
        <f>IF(N1218="sníž. přenesená",J1218,0)</f>
        <v>0</v>
      </c>
      <c r="BI1218" s="179">
        <f>IF(N1218="nulová",J1218,0)</f>
        <v>0</v>
      </c>
      <c r="BJ1218" s="22" t="s">
        <v>79</v>
      </c>
      <c r="BK1218" s="179">
        <f>ROUND(I1218*H1218,2)</f>
        <v>0</v>
      </c>
      <c r="BL1218" s="22" t="s">
        <v>127</v>
      </c>
      <c r="BM1218" s="22" t="s">
        <v>1391</v>
      </c>
    </row>
    <row r="1219" spans="2:65" s="1" customFormat="1">
      <c r="B1219" s="39"/>
      <c r="D1219" s="180" t="s">
        <v>129</v>
      </c>
      <c r="F1219" s="181" t="s">
        <v>1392</v>
      </c>
      <c r="I1219" s="182"/>
      <c r="L1219" s="39"/>
      <c r="M1219" s="183"/>
      <c r="N1219" s="40"/>
      <c r="O1219" s="40"/>
      <c r="P1219" s="40"/>
      <c r="Q1219" s="40"/>
      <c r="R1219" s="40"/>
      <c r="S1219" s="40"/>
      <c r="T1219" s="68"/>
      <c r="AT1219" s="22" t="s">
        <v>129</v>
      </c>
      <c r="AU1219" s="22" t="s">
        <v>81</v>
      </c>
    </row>
    <row r="1220" spans="2:65" s="11" customFormat="1">
      <c r="B1220" s="185"/>
      <c r="D1220" s="180" t="s">
        <v>133</v>
      </c>
      <c r="E1220" s="186" t="s">
        <v>5</v>
      </c>
      <c r="F1220" s="187" t="s">
        <v>1393</v>
      </c>
      <c r="H1220" s="188">
        <v>1.1200000000000001</v>
      </c>
      <c r="I1220" s="189"/>
      <c r="L1220" s="185"/>
      <c r="M1220" s="190"/>
      <c r="N1220" s="191"/>
      <c r="O1220" s="191"/>
      <c r="P1220" s="191"/>
      <c r="Q1220" s="191"/>
      <c r="R1220" s="191"/>
      <c r="S1220" s="191"/>
      <c r="T1220" s="192"/>
      <c r="AT1220" s="186" t="s">
        <v>133</v>
      </c>
      <c r="AU1220" s="186" t="s">
        <v>81</v>
      </c>
      <c r="AV1220" s="11" t="s">
        <v>81</v>
      </c>
      <c r="AW1220" s="11" t="s">
        <v>35</v>
      </c>
      <c r="AX1220" s="11" t="s">
        <v>71</v>
      </c>
      <c r="AY1220" s="186" t="s">
        <v>120</v>
      </c>
    </row>
    <row r="1221" spans="2:65" s="11" customFormat="1">
      <c r="B1221" s="185"/>
      <c r="D1221" s="180" t="s">
        <v>133</v>
      </c>
      <c r="E1221" s="186" t="s">
        <v>5</v>
      </c>
      <c r="F1221" s="187" t="s">
        <v>1394</v>
      </c>
      <c r="H1221" s="188">
        <v>6.4</v>
      </c>
      <c r="I1221" s="189"/>
      <c r="L1221" s="185"/>
      <c r="M1221" s="190"/>
      <c r="N1221" s="191"/>
      <c r="O1221" s="191"/>
      <c r="P1221" s="191"/>
      <c r="Q1221" s="191"/>
      <c r="R1221" s="191"/>
      <c r="S1221" s="191"/>
      <c r="T1221" s="192"/>
      <c r="AT1221" s="186" t="s">
        <v>133</v>
      </c>
      <c r="AU1221" s="186" t="s">
        <v>81</v>
      </c>
      <c r="AV1221" s="11" t="s">
        <v>81</v>
      </c>
      <c r="AW1221" s="11" t="s">
        <v>35</v>
      </c>
      <c r="AX1221" s="11" t="s">
        <v>71</v>
      </c>
      <c r="AY1221" s="186" t="s">
        <v>120</v>
      </c>
    </row>
    <row r="1222" spans="2:65" s="12" customFormat="1">
      <c r="B1222" s="193"/>
      <c r="D1222" s="180" t="s">
        <v>133</v>
      </c>
      <c r="E1222" s="194" t="s">
        <v>5</v>
      </c>
      <c r="F1222" s="195" t="s">
        <v>135</v>
      </c>
      <c r="H1222" s="196">
        <v>7.52</v>
      </c>
      <c r="I1222" s="197"/>
      <c r="L1222" s="193"/>
      <c r="M1222" s="198"/>
      <c r="N1222" s="199"/>
      <c r="O1222" s="199"/>
      <c r="P1222" s="199"/>
      <c r="Q1222" s="199"/>
      <c r="R1222" s="199"/>
      <c r="S1222" s="199"/>
      <c r="T1222" s="200"/>
      <c r="AT1222" s="194" t="s">
        <v>133</v>
      </c>
      <c r="AU1222" s="194" t="s">
        <v>81</v>
      </c>
      <c r="AV1222" s="12" t="s">
        <v>127</v>
      </c>
      <c r="AW1222" s="12" t="s">
        <v>35</v>
      </c>
      <c r="AX1222" s="12" t="s">
        <v>79</v>
      </c>
      <c r="AY1222" s="194" t="s">
        <v>120</v>
      </c>
    </row>
    <row r="1223" spans="2:65" s="1" customFormat="1" ht="16.5" customHeight="1">
      <c r="B1223" s="167"/>
      <c r="C1223" s="168" t="s">
        <v>1395</v>
      </c>
      <c r="D1223" s="168" t="s">
        <v>122</v>
      </c>
      <c r="E1223" s="169" t="s">
        <v>1396</v>
      </c>
      <c r="F1223" s="170" t="s">
        <v>1397</v>
      </c>
      <c r="G1223" s="171" t="s">
        <v>210</v>
      </c>
      <c r="H1223" s="172">
        <v>555.45000000000005</v>
      </c>
      <c r="I1223" s="173"/>
      <c r="J1223" s="174">
        <f>ROUND(I1223*H1223,2)</f>
        <v>0</v>
      </c>
      <c r="K1223" s="170" t="s">
        <v>126</v>
      </c>
      <c r="L1223" s="39"/>
      <c r="M1223" s="175" t="s">
        <v>5</v>
      </c>
      <c r="N1223" s="176" t="s">
        <v>42</v>
      </c>
      <c r="O1223" s="40"/>
      <c r="P1223" s="177">
        <f>O1223*H1223</f>
        <v>0</v>
      </c>
      <c r="Q1223" s="177">
        <v>6.9999999999999994E-5</v>
      </c>
      <c r="R1223" s="177">
        <f>Q1223*H1223</f>
        <v>3.8881499999999999E-2</v>
      </c>
      <c r="S1223" s="177">
        <v>0</v>
      </c>
      <c r="T1223" s="178">
        <f>S1223*H1223</f>
        <v>0</v>
      </c>
      <c r="AR1223" s="22" t="s">
        <v>127</v>
      </c>
      <c r="AT1223" s="22" t="s">
        <v>122</v>
      </c>
      <c r="AU1223" s="22" t="s">
        <v>81</v>
      </c>
      <c r="AY1223" s="22" t="s">
        <v>120</v>
      </c>
      <c r="BE1223" s="179">
        <f>IF(N1223="základní",J1223,0)</f>
        <v>0</v>
      </c>
      <c r="BF1223" s="179">
        <f>IF(N1223="snížená",J1223,0)</f>
        <v>0</v>
      </c>
      <c r="BG1223" s="179">
        <f>IF(N1223="zákl. přenesená",J1223,0)</f>
        <v>0</v>
      </c>
      <c r="BH1223" s="179">
        <f>IF(N1223="sníž. přenesená",J1223,0)</f>
        <v>0</v>
      </c>
      <c r="BI1223" s="179">
        <f>IF(N1223="nulová",J1223,0)</f>
        <v>0</v>
      </c>
      <c r="BJ1223" s="22" t="s">
        <v>79</v>
      </c>
      <c r="BK1223" s="179">
        <f>ROUND(I1223*H1223,2)</f>
        <v>0</v>
      </c>
      <c r="BL1223" s="22" t="s">
        <v>127</v>
      </c>
      <c r="BM1223" s="22" t="s">
        <v>1398</v>
      </c>
    </row>
    <row r="1224" spans="2:65" s="1" customFormat="1">
      <c r="B1224" s="39"/>
      <c r="D1224" s="180" t="s">
        <v>129</v>
      </c>
      <c r="F1224" s="181" t="s">
        <v>1399</v>
      </c>
      <c r="I1224" s="182"/>
      <c r="L1224" s="39"/>
      <c r="M1224" s="183"/>
      <c r="N1224" s="40"/>
      <c r="O1224" s="40"/>
      <c r="P1224" s="40"/>
      <c r="Q1224" s="40"/>
      <c r="R1224" s="40"/>
      <c r="S1224" s="40"/>
      <c r="T1224" s="68"/>
      <c r="AT1224" s="22" t="s">
        <v>129</v>
      </c>
      <c r="AU1224" s="22" t="s">
        <v>81</v>
      </c>
    </row>
    <row r="1225" spans="2:65" s="11" customFormat="1">
      <c r="B1225" s="185"/>
      <c r="D1225" s="180" t="s">
        <v>133</v>
      </c>
      <c r="E1225" s="186" t="s">
        <v>5</v>
      </c>
      <c r="F1225" s="187" t="s">
        <v>1400</v>
      </c>
      <c r="H1225" s="188">
        <v>555.45000000000005</v>
      </c>
      <c r="I1225" s="189"/>
      <c r="L1225" s="185"/>
      <c r="M1225" s="190"/>
      <c r="N1225" s="191"/>
      <c r="O1225" s="191"/>
      <c r="P1225" s="191"/>
      <c r="Q1225" s="191"/>
      <c r="R1225" s="191"/>
      <c r="S1225" s="191"/>
      <c r="T1225" s="192"/>
      <c r="AT1225" s="186" t="s">
        <v>133</v>
      </c>
      <c r="AU1225" s="186" t="s">
        <v>81</v>
      </c>
      <c r="AV1225" s="11" t="s">
        <v>81</v>
      </c>
      <c r="AW1225" s="11" t="s">
        <v>35</v>
      </c>
      <c r="AX1225" s="11" t="s">
        <v>71</v>
      </c>
      <c r="AY1225" s="186" t="s">
        <v>120</v>
      </c>
    </row>
    <row r="1226" spans="2:65" s="12" customFormat="1">
      <c r="B1226" s="193"/>
      <c r="D1226" s="180" t="s">
        <v>133</v>
      </c>
      <c r="E1226" s="194" t="s">
        <v>5</v>
      </c>
      <c r="F1226" s="195" t="s">
        <v>135</v>
      </c>
      <c r="H1226" s="196">
        <v>555.45000000000005</v>
      </c>
      <c r="I1226" s="197"/>
      <c r="L1226" s="193"/>
      <c r="M1226" s="198"/>
      <c r="N1226" s="199"/>
      <c r="O1226" s="199"/>
      <c r="P1226" s="199"/>
      <c r="Q1226" s="199"/>
      <c r="R1226" s="199"/>
      <c r="S1226" s="199"/>
      <c r="T1226" s="200"/>
      <c r="AT1226" s="194" t="s">
        <v>133</v>
      </c>
      <c r="AU1226" s="194" t="s">
        <v>81</v>
      </c>
      <c r="AV1226" s="12" t="s">
        <v>127</v>
      </c>
      <c r="AW1226" s="12" t="s">
        <v>35</v>
      </c>
      <c r="AX1226" s="12" t="s">
        <v>79</v>
      </c>
      <c r="AY1226" s="194" t="s">
        <v>120</v>
      </c>
    </row>
    <row r="1227" spans="2:65" s="10" customFormat="1" ht="29.85" customHeight="1">
      <c r="B1227" s="154"/>
      <c r="D1227" s="155" t="s">
        <v>70</v>
      </c>
      <c r="E1227" s="165" t="s">
        <v>175</v>
      </c>
      <c r="F1227" s="165" t="s">
        <v>1401</v>
      </c>
      <c r="I1227" s="157"/>
      <c r="J1227" s="166">
        <f>BK1227</f>
        <v>0</v>
      </c>
      <c r="L1227" s="154"/>
      <c r="M1227" s="159"/>
      <c r="N1227" s="160"/>
      <c r="O1227" s="160"/>
      <c r="P1227" s="161">
        <f>SUM(P1228:P1345)</f>
        <v>0</v>
      </c>
      <c r="Q1227" s="160"/>
      <c r="R1227" s="161">
        <f>SUM(R1228:R1345)</f>
        <v>19.027070999999999</v>
      </c>
      <c r="S1227" s="160"/>
      <c r="T1227" s="162">
        <f>SUM(T1228:T1345)</f>
        <v>11.685600000000001</v>
      </c>
      <c r="AR1227" s="155" t="s">
        <v>79</v>
      </c>
      <c r="AT1227" s="163" t="s">
        <v>70</v>
      </c>
      <c r="AU1227" s="163" t="s">
        <v>79</v>
      </c>
      <c r="AY1227" s="155" t="s">
        <v>120</v>
      </c>
      <c r="BK1227" s="164">
        <f>SUM(BK1228:BK1345)</f>
        <v>0</v>
      </c>
    </row>
    <row r="1228" spans="2:65" s="1" customFormat="1" ht="25.5" customHeight="1">
      <c r="B1228" s="167"/>
      <c r="C1228" s="168" t="s">
        <v>1402</v>
      </c>
      <c r="D1228" s="168" t="s">
        <v>122</v>
      </c>
      <c r="E1228" s="169" t="s">
        <v>1403</v>
      </c>
      <c r="F1228" s="170" t="s">
        <v>1404</v>
      </c>
      <c r="G1228" s="171" t="s">
        <v>210</v>
      </c>
      <c r="H1228" s="172">
        <v>17</v>
      </c>
      <c r="I1228" s="173"/>
      <c r="J1228" s="174">
        <f>ROUND(I1228*H1228,2)</f>
        <v>0</v>
      </c>
      <c r="K1228" s="170" t="s">
        <v>126</v>
      </c>
      <c r="L1228" s="39"/>
      <c r="M1228" s="175" t="s">
        <v>5</v>
      </c>
      <c r="N1228" s="176" t="s">
        <v>42</v>
      </c>
      <c r="O1228" s="40"/>
      <c r="P1228" s="177">
        <f>O1228*H1228</f>
        <v>0</v>
      </c>
      <c r="Q1228" s="177">
        <v>0.11519</v>
      </c>
      <c r="R1228" s="177">
        <f>Q1228*H1228</f>
        <v>1.9582299999999999</v>
      </c>
      <c r="S1228" s="177">
        <v>0</v>
      </c>
      <c r="T1228" s="178">
        <f>S1228*H1228</f>
        <v>0</v>
      </c>
      <c r="AR1228" s="22" t="s">
        <v>127</v>
      </c>
      <c r="AT1228" s="22" t="s">
        <v>122</v>
      </c>
      <c r="AU1228" s="22" t="s">
        <v>81</v>
      </c>
      <c r="AY1228" s="22" t="s">
        <v>120</v>
      </c>
      <c r="BE1228" s="179">
        <f>IF(N1228="základní",J1228,0)</f>
        <v>0</v>
      </c>
      <c r="BF1228" s="179">
        <f>IF(N1228="snížená",J1228,0)</f>
        <v>0</v>
      </c>
      <c r="BG1228" s="179">
        <f>IF(N1228="zákl. přenesená",J1228,0)</f>
        <v>0</v>
      </c>
      <c r="BH1228" s="179">
        <f>IF(N1228="sníž. přenesená",J1228,0)</f>
        <v>0</v>
      </c>
      <c r="BI1228" s="179">
        <f>IF(N1228="nulová",J1228,0)</f>
        <v>0</v>
      </c>
      <c r="BJ1228" s="22" t="s">
        <v>79</v>
      </c>
      <c r="BK1228" s="179">
        <f>ROUND(I1228*H1228,2)</f>
        <v>0</v>
      </c>
      <c r="BL1228" s="22" t="s">
        <v>127</v>
      </c>
      <c r="BM1228" s="22" t="s">
        <v>1405</v>
      </c>
    </row>
    <row r="1229" spans="2:65" s="1" customFormat="1" ht="27">
      <c r="B1229" s="39"/>
      <c r="D1229" s="180" t="s">
        <v>129</v>
      </c>
      <c r="F1229" s="181" t="s">
        <v>1406</v>
      </c>
      <c r="I1229" s="182"/>
      <c r="L1229" s="39"/>
      <c r="M1229" s="183"/>
      <c r="N1229" s="40"/>
      <c r="O1229" s="40"/>
      <c r="P1229" s="40"/>
      <c r="Q1229" s="40"/>
      <c r="R1229" s="40"/>
      <c r="S1229" s="40"/>
      <c r="T1229" s="68"/>
      <c r="AT1229" s="22" t="s">
        <v>129</v>
      </c>
      <c r="AU1229" s="22" t="s">
        <v>81</v>
      </c>
    </row>
    <row r="1230" spans="2:65" s="11" customFormat="1">
      <c r="B1230" s="185"/>
      <c r="D1230" s="180" t="s">
        <v>133</v>
      </c>
      <c r="E1230" s="186" t="s">
        <v>5</v>
      </c>
      <c r="F1230" s="187" t="s">
        <v>213</v>
      </c>
      <c r="H1230" s="188">
        <v>17</v>
      </c>
      <c r="I1230" s="189"/>
      <c r="L1230" s="185"/>
      <c r="M1230" s="190"/>
      <c r="N1230" s="191"/>
      <c r="O1230" s="191"/>
      <c r="P1230" s="191"/>
      <c r="Q1230" s="191"/>
      <c r="R1230" s="191"/>
      <c r="S1230" s="191"/>
      <c r="T1230" s="192"/>
      <c r="AT1230" s="186" t="s">
        <v>133</v>
      </c>
      <c r="AU1230" s="186" t="s">
        <v>81</v>
      </c>
      <c r="AV1230" s="11" t="s">
        <v>81</v>
      </c>
      <c r="AW1230" s="11" t="s">
        <v>35</v>
      </c>
      <c r="AX1230" s="11" t="s">
        <v>71</v>
      </c>
      <c r="AY1230" s="186" t="s">
        <v>120</v>
      </c>
    </row>
    <row r="1231" spans="2:65" s="12" customFormat="1">
      <c r="B1231" s="193"/>
      <c r="D1231" s="180" t="s">
        <v>133</v>
      </c>
      <c r="E1231" s="194" t="s">
        <v>5</v>
      </c>
      <c r="F1231" s="195" t="s">
        <v>135</v>
      </c>
      <c r="H1231" s="196">
        <v>17</v>
      </c>
      <c r="I1231" s="197"/>
      <c r="L1231" s="193"/>
      <c r="M1231" s="198"/>
      <c r="N1231" s="199"/>
      <c r="O1231" s="199"/>
      <c r="P1231" s="199"/>
      <c r="Q1231" s="199"/>
      <c r="R1231" s="199"/>
      <c r="S1231" s="199"/>
      <c r="T1231" s="200"/>
      <c r="AT1231" s="194" t="s">
        <v>133</v>
      </c>
      <c r="AU1231" s="194" t="s">
        <v>81</v>
      </c>
      <c r="AV1231" s="12" t="s">
        <v>127</v>
      </c>
      <c r="AW1231" s="12" t="s">
        <v>35</v>
      </c>
      <c r="AX1231" s="12" t="s">
        <v>79</v>
      </c>
      <c r="AY1231" s="194" t="s">
        <v>120</v>
      </c>
    </row>
    <row r="1232" spans="2:65" s="1" customFormat="1" ht="25.5" customHeight="1">
      <c r="B1232" s="167"/>
      <c r="C1232" s="168" t="s">
        <v>1407</v>
      </c>
      <c r="D1232" s="168" t="s">
        <v>122</v>
      </c>
      <c r="E1232" s="169" t="s">
        <v>1408</v>
      </c>
      <c r="F1232" s="170" t="s">
        <v>1409</v>
      </c>
      <c r="G1232" s="171" t="s">
        <v>210</v>
      </c>
      <c r="H1232" s="172">
        <v>11</v>
      </c>
      <c r="I1232" s="173"/>
      <c r="J1232" s="174">
        <f>ROUND(I1232*H1232,2)</f>
        <v>0</v>
      </c>
      <c r="K1232" s="170" t="s">
        <v>126</v>
      </c>
      <c r="L1232" s="39"/>
      <c r="M1232" s="175" t="s">
        <v>5</v>
      </c>
      <c r="N1232" s="176" t="s">
        <v>42</v>
      </c>
      <c r="O1232" s="40"/>
      <c r="P1232" s="177">
        <f>O1232*H1232</f>
        <v>0</v>
      </c>
      <c r="Q1232" s="177">
        <v>9.5990000000000006E-2</v>
      </c>
      <c r="R1232" s="177">
        <f>Q1232*H1232</f>
        <v>1.05589</v>
      </c>
      <c r="S1232" s="177">
        <v>0</v>
      </c>
      <c r="T1232" s="178">
        <f>S1232*H1232</f>
        <v>0</v>
      </c>
      <c r="AR1232" s="22" t="s">
        <v>127</v>
      </c>
      <c r="AT1232" s="22" t="s">
        <v>122</v>
      </c>
      <c r="AU1232" s="22" t="s">
        <v>81</v>
      </c>
      <c r="AY1232" s="22" t="s">
        <v>120</v>
      </c>
      <c r="BE1232" s="179">
        <f>IF(N1232="základní",J1232,0)</f>
        <v>0</v>
      </c>
      <c r="BF1232" s="179">
        <f>IF(N1232="snížená",J1232,0)</f>
        <v>0</v>
      </c>
      <c r="BG1232" s="179">
        <f>IF(N1232="zákl. přenesená",J1232,0)</f>
        <v>0</v>
      </c>
      <c r="BH1232" s="179">
        <f>IF(N1232="sníž. přenesená",J1232,0)</f>
        <v>0</v>
      </c>
      <c r="BI1232" s="179">
        <f>IF(N1232="nulová",J1232,0)</f>
        <v>0</v>
      </c>
      <c r="BJ1232" s="22" t="s">
        <v>79</v>
      </c>
      <c r="BK1232" s="179">
        <f>ROUND(I1232*H1232,2)</f>
        <v>0</v>
      </c>
      <c r="BL1232" s="22" t="s">
        <v>127</v>
      </c>
      <c r="BM1232" s="22" t="s">
        <v>1410</v>
      </c>
    </row>
    <row r="1233" spans="2:65" s="1" customFormat="1" ht="27">
      <c r="B1233" s="39"/>
      <c r="D1233" s="180" t="s">
        <v>129</v>
      </c>
      <c r="F1233" s="181" t="s">
        <v>1411</v>
      </c>
      <c r="I1233" s="182"/>
      <c r="L1233" s="39"/>
      <c r="M1233" s="183"/>
      <c r="N1233" s="40"/>
      <c r="O1233" s="40"/>
      <c r="P1233" s="40"/>
      <c r="Q1233" s="40"/>
      <c r="R1233" s="40"/>
      <c r="S1233" s="40"/>
      <c r="T1233" s="68"/>
      <c r="AT1233" s="22" t="s">
        <v>129</v>
      </c>
      <c r="AU1233" s="22" t="s">
        <v>81</v>
      </c>
    </row>
    <row r="1234" spans="2:65" s="11" customFormat="1">
      <c r="B1234" s="185"/>
      <c r="D1234" s="180" t="s">
        <v>133</v>
      </c>
      <c r="E1234" s="186" t="s">
        <v>5</v>
      </c>
      <c r="F1234" s="187" t="s">
        <v>219</v>
      </c>
      <c r="H1234" s="188">
        <v>11</v>
      </c>
      <c r="I1234" s="189"/>
      <c r="L1234" s="185"/>
      <c r="M1234" s="190"/>
      <c r="N1234" s="191"/>
      <c r="O1234" s="191"/>
      <c r="P1234" s="191"/>
      <c r="Q1234" s="191"/>
      <c r="R1234" s="191"/>
      <c r="S1234" s="191"/>
      <c r="T1234" s="192"/>
      <c r="AT1234" s="186" t="s">
        <v>133</v>
      </c>
      <c r="AU1234" s="186" t="s">
        <v>81</v>
      </c>
      <c r="AV1234" s="11" t="s">
        <v>81</v>
      </c>
      <c r="AW1234" s="11" t="s">
        <v>35</v>
      </c>
      <c r="AX1234" s="11" t="s">
        <v>71</v>
      </c>
      <c r="AY1234" s="186" t="s">
        <v>120</v>
      </c>
    </row>
    <row r="1235" spans="2:65" s="12" customFormat="1">
      <c r="B1235" s="193"/>
      <c r="D1235" s="180" t="s">
        <v>133</v>
      </c>
      <c r="E1235" s="194" t="s">
        <v>5</v>
      </c>
      <c r="F1235" s="195" t="s">
        <v>135</v>
      </c>
      <c r="H1235" s="196">
        <v>11</v>
      </c>
      <c r="I1235" s="197"/>
      <c r="L1235" s="193"/>
      <c r="M1235" s="198"/>
      <c r="N1235" s="199"/>
      <c r="O1235" s="199"/>
      <c r="P1235" s="199"/>
      <c r="Q1235" s="199"/>
      <c r="R1235" s="199"/>
      <c r="S1235" s="199"/>
      <c r="T1235" s="200"/>
      <c r="AT1235" s="194" t="s">
        <v>133</v>
      </c>
      <c r="AU1235" s="194" t="s">
        <v>81</v>
      </c>
      <c r="AV1235" s="12" t="s">
        <v>127</v>
      </c>
      <c r="AW1235" s="12" t="s">
        <v>35</v>
      </c>
      <c r="AX1235" s="12" t="s">
        <v>79</v>
      </c>
      <c r="AY1235" s="194" t="s">
        <v>120</v>
      </c>
    </row>
    <row r="1236" spans="2:65" s="1" customFormat="1" ht="25.5" customHeight="1">
      <c r="B1236" s="167"/>
      <c r="C1236" s="168" t="s">
        <v>1412</v>
      </c>
      <c r="D1236" s="168" t="s">
        <v>122</v>
      </c>
      <c r="E1236" s="169" t="s">
        <v>1413</v>
      </c>
      <c r="F1236" s="170" t="s">
        <v>1414</v>
      </c>
      <c r="G1236" s="171" t="s">
        <v>246</v>
      </c>
      <c r="H1236" s="172">
        <v>5.05</v>
      </c>
      <c r="I1236" s="173"/>
      <c r="J1236" s="174">
        <f>ROUND(I1236*H1236,2)</f>
        <v>0</v>
      </c>
      <c r="K1236" s="170" t="s">
        <v>126</v>
      </c>
      <c r="L1236" s="39"/>
      <c r="M1236" s="175" t="s">
        <v>5</v>
      </c>
      <c r="N1236" s="176" t="s">
        <v>42</v>
      </c>
      <c r="O1236" s="40"/>
      <c r="P1236" s="177">
        <f>O1236*H1236</f>
        <v>0</v>
      </c>
      <c r="Q1236" s="177">
        <v>2.2563399999999998</v>
      </c>
      <c r="R1236" s="177">
        <f>Q1236*H1236</f>
        <v>11.394516999999999</v>
      </c>
      <c r="S1236" s="177">
        <v>0</v>
      </c>
      <c r="T1236" s="178">
        <f>S1236*H1236</f>
        <v>0</v>
      </c>
      <c r="AR1236" s="22" t="s">
        <v>127</v>
      </c>
      <c r="AT1236" s="22" t="s">
        <v>122</v>
      </c>
      <c r="AU1236" s="22" t="s">
        <v>81</v>
      </c>
      <c r="AY1236" s="22" t="s">
        <v>120</v>
      </c>
      <c r="BE1236" s="179">
        <f>IF(N1236="základní",J1236,0)</f>
        <v>0</v>
      </c>
      <c r="BF1236" s="179">
        <f>IF(N1236="snížená",J1236,0)</f>
        <v>0</v>
      </c>
      <c r="BG1236" s="179">
        <f>IF(N1236="zákl. přenesená",J1236,0)</f>
        <v>0</v>
      </c>
      <c r="BH1236" s="179">
        <f>IF(N1236="sníž. přenesená",J1236,0)</f>
        <v>0</v>
      </c>
      <c r="BI1236" s="179">
        <f>IF(N1236="nulová",J1236,0)</f>
        <v>0</v>
      </c>
      <c r="BJ1236" s="22" t="s">
        <v>79</v>
      </c>
      <c r="BK1236" s="179">
        <f>ROUND(I1236*H1236,2)</f>
        <v>0</v>
      </c>
      <c r="BL1236" s="22" t="s">
        <v>127</v>
      </c>
      <c r="BM1236" s="22" t="s">
        <v>1415</v>
      </c>
    </row>
    <row r="1237" spans="2:65" s="1" customFormat="1">
      <c r="B1237" s="39"/>
      <c r="D1237" s="180" t="s">
        <v>129</v>
      </c>
      <c r="F1237" s="181" t="s">
        <v>1416</v>
      </c>
      <c r="I1237" s="182"/>
      <c r="L1237" s="39"/>
      <c r="M1237" s="183"/>
      <c r="N1237" s="40"/>
      <c r="O1237" s="40"/>
      <c r="P1237" s="40"/>
      <c r="Q1237" s="40"/>
      <c r="R1237" s="40"/>
      <c r="S1237" s="40"/>
      <c r="T1237" s="68"/>
      <c r="AT1237" s="22" t="s">
        <v>129</v>
      </c>
      <c r="AU1237" s="22" t="s">
        <v>81</v>
      </c>
    </row>
    <row r="1238" spans="2:65" s="11" customFormat="1">
      <c r="B1238" s="185"/>
      <c r="D1238" s="180" t="s">
        <v>133</v>
      </c>
      <c r="E1238" s="186" t="s">
        <v>5</v>
      </c>
      <c r="F1238" s="187" t="s">
        <v>1417</v>
      </c>
      <c r="H1238" s="188">
        <v>1.65</v>
      </c>
      <c r="I1238" s="189"/>
      <c r="L1238" s="185"/>
      <c r="M1238" s="190"/>
      <c r="N1238" s="191"/>
      <c r="O1238" s="191"/>
      <c r="P1238" s="191"/>
      <c r="Q1238" s="191"/>
      <c r="R1238" s="191"/>
      <c r="S1238" s="191"/>
      <c r="T1238" s="192"/>
      <c r="AT1238" s="186" t="s">
        <v>133</v>
      </c>
      <c r="AU1238" s="186" t="s">
        <v>81</v>
      </c>
      <c r="AV1238" s="11" t="s">
        <v>81</v>
      </c>
      <c r="AW1238" s="11" t="s">
        <v>35</v>
      </c>
      <c r="AX1238" s="11" t="s">
        <v>71</v>
      </c>
      <c r="AY1238" s="186" t="s">
        <v>120</v>
      </c>
    </row>
    <row r="1239" spans="2:65" s="11" customFormat="1">
      <c r="B1239" s="185"/>
      <c r="D1239" s="180" t="s">
        <v>133</v>
      </c>
      <c r="E1239" s="186" t="s">
        <v>5</v>
      </c>
      <c r="F1239" s="187" t="s">
        <v>1418</v>
      </c>
      <c r="H1239" s="188">
        <v>3.4</v>
      </c>
      <c r="I1239" s="189"/>
      <c r="L1239" s="185"/>
      <c r="M1239" s="190"/>
      <c r="N1239" s="191"/>
      <c r="O1239" s="191"/>
      <c r="P1239" s="191"/>
      <c r="Q1239" s="191"/>
      <c r="R1239" s="191"/>
      <c r="S1239" s="191"/>
      <c r="T1239" s="192"/>
      <c r="AT1239" s="186" t="s">
        <v>133</v>
      </c>
      <c r="AU1239" s="186" t="s">
        <v>81</v>
      </c>
      <c r="AV1239" s="11" t="s">
        <v>81</v>
      </c>
      <c r="AW1239" s="11" t="s">
        <v>35</v>
      </c>
      <c r="AX1239" s="11" t="s">
        <v>71</v>
      </c>
      <c r="AY1239" s="186" t="s">
        <v>120</v>
      </c>
    </row>
    <row r="1240" spans="2:65" s="12" customFormat="1">
      <c r="B1240" s="193"/>
      <c r="D1240" s="180" t="s">
        <v>133</v>
      </c>
      <c r="E1240" s="194" t="s">
        <v>5</v>
      </c>
      <c r="F1240" s="195" t="s">
        <v>135</v>
      </c>
      <c r="H1240" s="196">
        <v>5.05</v>
      </c>
      <c r="I1240" s="197"/>
      <c r="L1240" s="193"/>
      <c r="M1240" s="198"/>
      <c r="N1240" s="199"/>
      <c r="O1240" s="199"/>
      <c r="P1240" s="199"/>
      <c r="Q1240" s="199"/>
      <c r="R1240" s="199"/>
      <c r="S1240" s="199"/>
      <c r="T1240" s="200"/>
      <c r="AT1240" s="194" t="s">
        <v>133</v>
      </c>
      <c r="AU1240" s="194" t="s">
        <v>81</v>
      </c>
      <c r="AV1240" s="12" t="s">
        <v>127</v>
      </c>
      <c r="AW1240" s="12" t="s">
        <v>35</v>
      </c>
      <c r="AX1240" s="12" t="s">
        <v>79</v>
      </c>
      <c r="AY1240" s="194" t="s">
        <v>120</v>
      </c>
    </row>
    <row r="1241" spans="2:65" s="1" customFormat="1" ht="16.5" customHeight="1">
      <c r="B1241" s="167"/>
      <c r="C1241" s="168" t="s">
        <v>1419</v>
      </c>
      <c r="D1241" s="168" t="s">
        <v>122</v>
      </c>
      <c r="E1241" s="169" t="s">
        <v>1420</v>
      </c>
      <c r="F1241" s="170" t="s">
        <v>1421</v>
      </c>
      <c r="G1241" s="171" t="s">
        <v>210</v>
      </c>
      <c r="H1241" s="172">
        <v>107</v>
      </c>
      <c r="I1241" s="173"/>
      <c r="J1241" s="174">
        <f>ROUND(I1241*H1241,2)</f>
        <v>0</v>
      </c>
      <c r="K1241" s="170" t="s">
        <v>126</v>
      </c>
      <c r="L1241" s="39"/>
      <c r="M1241" s="175" t="s">
        <v>5</v>
      </c>
      <c r="N1241" s="176" t="s">
        <v>42</v>
      </c>
      <c r="O1241" s="40"/>
      <c r="P1241" s="177">
        <f>O1241*H1241</f>
        <v>0</v>
      </c>
      <c r="Q1241" s="177">
        <v>0</v>
      </c>
      <c r="R1241" s="177">
        <f>Q1241*H1241</f>
        <v>0</v>
      </c>
      <c r="S1241" s="177">
        <v>0</v>
      </c>
      <c r="T1241" s="178">
        <f>S1241*H1241</f>
        <v>0</v>
      </c>
      <c r="AR1241" s="22" t="s">
        <v>127</v>
      </c>
      <c r="AT1241" s="22" t="s">
        <v>122</v>
      </c>
      <c r="AU1241" s="22" t="s">
        <v>81</v>
      </c>
      <c r="AY1241" s="22" t="s">
        <v>120</v>
      </c>
      <c r="BE1241" s="179">
        <f>IF(N1241="základní",J1241,0)</f>
        <v>0</v>
      </c>
      <c r="BF1241" s="179">
        <f>IF(N1241="snížená",J1241,0)</f>
        <v>0</v>
      </c>
      <c r="BG1241" s="179">
        <f>IF(N1241="zákl. přenesená",J1241,0)</f>
        <v>0</v>
      </c>
      <c r="BH1241" s="179">
        <f>IF(N1241="sníž. přenesená",J1241,0)</f>
        <v>0</v>
      </c>
      <c r="BI1241" s="179">
        <f>IF(N1241="nulová",J1241,0)</f>
        <v>0</v>
      </c>
      <c r="BJ1241" s="22" t="s">
        <v>79</v>
      </c>
      <c r="BK1241" s="179">
        <f>ROUND(I1241*H1241,2)</f>
        <v>0</v>
      </c>
      <c r="BL1241" s="22" t="s">
        <v>127</v>
      </c>
      <c r="BM1241" s="22" t="s">
        <v>1422</v>
      </c>
    </row>
    <row r="1242" spans="2:65" s="1" customFormat="1" ht="27">
      <c r="B1242" s="39"/>
      <c r="D1242" s="180" t="s">
        <v>129</v>
      </c>
      <c r="F1242" s="181" t="s">
        <v>1423</v>
      </c>
      <c r="I1242" s="182"/>
      <c r="L1242" s="39"/>
      <c r="M1242" s="183"/>
      <c r="N1242" s="40"/>
      <c r="O1242" s="40"/>
      <c r="P1242" s="40"/>
      <c r="Q1242" s="40"/>
      <c r="R1242" s="40"/>
      <c r="S1242" s="40"/>
      <c r="T1242" s="68"/>
      <c r="AT1242" s="22" t="s">
        <v>129</v>
      </c>
      <c r="AU1242" s="22" t="s">
        <v>81</v>
      </c>
    </row>
    <row r="1243" spans="2:65" s="11" customFormat="1">
      <c r="B1243" s="185"/>
      <c r="D1243" s="180" t="s">
        <v>133</v>
      </c>
      <c r="E1243" s="186" t="s">
        <v>5</v>
      </c>
      <c r="F1243" s="187" t="s">
        <v>1424</v>
      </c>
      <c r="H1243" s="188">
        <v>107</v>
      </c>
      <c r="I1243" s="189"/>
      <c r="L1243" s="185"/>
      <c r="M1243" s="190"/>
      <c r="N1243" s="191"/>
      <c r="O1243" s="191"/>
      <c r="P1243" s="191"/>
      <c r="Q1243" s="191"/>
      <c r="R1243" s="191"/>
      <c r="S1243" s="191"/>
      <c r="T1243" s="192"/>
      <c r="AT1243" s="186" t="s">
        <v>133</v>
      </c>
      <c r="AU1243" s="186" t="s">
        <v>81</v>
      </c>
      <c r="AV1243" s="11" t="s">
        <v>81</v>
      </c>
      <c r="AW1243" s="11" t="s">
        <v>35</v>
      </c>
      <c r="AX1243" s="11" t="s">
        <v>71</v>
      </c>
      <c r="AY1243" s="186" t="s">
        <v>120</v>
      </c>
    </row>
    <row r="1244" spans="2:65" s="12" customFormat="1">
      <c r="B1244" s="193"/>
      <c r="D1244" s="180" t="s">
        <v>133</v>
      </c>
      <c r="E1244" s="194" t="s">
        <v>5</v>
      </c>
      <c r="F1244" s="195" t="s">
        <v>135</v>
      </c>
      <c r="H1244" s="196">
        <v>107</v>
      </c>
      <c r="I1244" s="197"/>
      <c r="L1244" s="193"/>
      <c r="M1244" s="198"/>
      <c r="N1244" s="199"/>
      <c r="O1244" s="199"/>
      <c r="P1244" s="199"/>
      <c r="Q1244" s="199"/>
      <c r="R1244" s="199"/>
      <c r="S1244" s="199"/>
      <c r="T1244" s="200"/>
      <c r="AT1244" s="194" t="s">
        <v>133</v>
      </c>
      <c r="AU1244" s="194" t="s">
        <v>81</v>
      </c>
      <c r="AV1244" s="12" t="s">
        <v>127</v>
      </c>
      <c r="AW1244" s="12" t="s">
        <v>35</v>
      </c>
      <c r="AX1244" s="12" t="s">
        <v>79</v>
      </c>
      <c r="AY1244" s="194" t="s">
        <v>120</v>
      </c>
    </row>
    <row r="1245" spans="2:65" s="1" customFormat="1" ht="16.5" customHeight="1">
      <c r="B1245" s="167"/>
      <c r="C1245" s="168" t="s">
        <v>1425</v>
      </c>
      <c r="D1245" s="168" t="s">
        <v>122</v>
      </c>
      <c r="E1245" s="169" t="s">
        <v>1426</v>
      </c>
      <c r="F1245" s="170" t="s">
        <v>1427</v>
      </c>
      <c r="G1245" s="171" t="s">
        <v>210</v>
      </c>
      <c r="H1245" s="172">
        <v>217.6</v>
      </c>
      <c r="I1245" s="173"/>
      <c r="J1245" s="174">
        <f>ROUND(I1245*H1245,2)</f>
        <v>0</v>
      </c>
      <c r="K1245" s="170" t="s">
        <v>126</v>
      </c>
      <c r="L1245" s="39"/>
      <c r="M1245" s="175" t="s">
        <v>5</v>
      </c>
      <c r="N1245" s="176" t="s">
        <v>42</v>
      </c>
      <c r="O1245" s="40"/>
      <c r="P1245" s="177">
        <f>O1245*H1245</f>
        <v>0</v>
      </c>
      <c r="Q1245" s="177">
        <v>0</v>
      </c>
      <c r="R1245" s="177">
        <f>Q1245*H1245</f>
        <v>0</v>
      </c>
      <c r="S1245" s="177">
        <v>0</v>
      </c>
      <c r="T1245" s="178">
        <f>S1245*H1245</f>
        <v>0</v>
      </c>
      <c r="AR1245" s="22" t="s">
        <v>127</v>
      </c>
      <c r="AT1245" s="22" t="s">
        <v>122</v>
      </c>
      <c r="AU1245" s="22" t="s">
        <v>81</v>
      </c>
      <c r="AY1245" s="22" t="s">
        <v>120</v>
      </c>
      <c r="BE1245" s="179">
        <f>IF(N1245="základní",J1245,0)</f>
        <v>0</v>
      </c>
      <c r="BF1245" s="179">
        <f>IF(N1245="snížená",J1245,0)</f>
        <v>0</v>
      </c>
      <c r="BG1245" s="179">
        <f>IF(N1245="zákl. přenesená",J1245,0)</f>
        <v>0</v>
      </c>
      <c r="BH1245" s="179">
        <f>IF(N1245="sníž. přenesená",J1245,0)</f>
        <v>0</v>
      </c>
      <c r="BI1245" s="179">
        <f>IF(N1245="nulová",J1245,0)</f>
        <v>0</v>
      </c>
      <c r="BJ1245" s="22" t="s">
        <v>79</v>
      </c>
      <c r="BK1245" s="179">
        <f>ROUND(I1245*H1245,2)</f>
        <v>0</v>
      </c>
      <c r="BL1245" s="22" t="s">
        <v>127</v>
      </c>
      <c r="BM1245" s="22" t="s">
        <v>1428</v>
      </c>
    </row>
    <row r="1246" spans="2:65" s="1" customFormat="1" ht="27">
      <c r="B1246" s="39"/>
      <c r="D1246" s="180" t="s">
        <v>129</v>
      </c>
      <c r="F1246" s="181" t="s">
        <v>1429</v>
      </c>
      <c r="I1246" s="182"/>
      <c r="L1246" s="39"/>
      <c r="M1246" s="183"/>
      <c r="N1246" s="40"/>
      <c r="O1246" s="40"/>
      <c r="P1246" s="40"/>
      <c r="Q1246" s="40"/>
      <c r="R1246" s="40"/>
      <c r="S1246" s="40"/>
      <c r="T1246" s="68"/>
      <c r="AT1246" s="22" t="s">
        <v>129</v>
      </c>
      <c r="AU1246" s="22" t="s">
        <v>81</v>
      </c>
    </row>
    <row r="1247" spans="2:65" s="11" customFormat="1">
      <c r="B1247" s="185"/>
      <c r="D1247" s="180" t="s">
        <v>133</v>
      </c>
      <c r="E1247" s="186" t="s">
        <v>5</v>
      </c>
      <c r="F1247" s="187" t="s">
        <v>1430</v>
      </c>
      <c r="H1247" s="188">
        <v>217.6</v>
      </c>
      <c r="I1247" s="189"/>
      <c r="L1247" s="185"/>
      <c r="M1247" s="190"/>
      <c r="N1247" s="191"/>
      <c r="O1247" s="191"/>
      <c r="P1247" s="191"/>
      <c r="Q1247" s="191"/>
      <c r="R1247" s="191"/>
      <c r="S1247" s="191"/>
      <c r="T1247" s="192"/>
      <c r="AT1247" s="186" t="s">
        <v>133</v>
      </c>
      <c r="AU1247" s="186" t="s">
        <v>81</v>
      </c>
      <c r="AV1247" s="11" t="s">
        <v>81</v>
      </c>
      <c r="AW1247" s="11" t="s">
        <v>35</v>
      </c>
      <c r="AX1247" s="11" t="s">
        <v>71</v>
      </c>
      <c r="AY1247" s="186" t="s">
        <v>120</v>
      </c>
    </row>
    <row r="1248" spans="2:65" s="12" customFormat="1">
      <c r="B1248" s="193"/>
      <c r="D1248" s="180" t="s">
        <v>133</v>
      </c>
      <c r="E1248" s="194" t="s">
        <v>5</v>
      </c>
      <c r="F1248" s="195" t="s">
        <v>135</v>
      </c>
      <c r="H1248" s="196">
        <v>217.6</v>
      </c>
      <c r="I1248" s="197"/>
      <c r="L1248" s="193"/>
      <c r="M1248" s="198"/>
      <c r="N1248" s="199"/>
      <c r="O1248" s="199"/>
      <c r="P1248" s="199"/>
      <c r="Q1248" s="199"/>
      <c r="R1248" s="199"/>
      <c r="S1248" s="199"/>
      <c r="T1248" s="200"/>
      <c r="AT1248" s="194" t="s">
        <v>133</v>
      </c>
      <c r="AU1248" s="194" t="s">
        <v>81</v>
      </c>
      <c r="AV1248" s="12" t="s">
        <v>127</v>
      </c>
      <c r="AW1248" s="12" t="s">
        <v>35</v>
      </c>
      <c r="AX1248" s="12" t="s">
        <v>79</v>
      </c>
      <c r="AY1248" s="194" t="s">
        <v>120</v>
      </c>
    </row>
    <row r="1249" spans="2:65" s="1" customFormat="1" ht="16.5" customHeight="1">
      <c r="B1249" s="167"/>
      <c r="C1249" s="168" t="s">
        <v>1431</v>
      </c>
      <c r="D1249" s="168" t="s">
        <v>122</v>
      </c>
      <c r="E1249" s="169" t="s">
        <v>1432</v>
      </c>
      <c r="F1249" s="170" t="s">
        <v>1433</v>
      </c>
      <c r="G1249" s="171" t="s">
        <v>210</v>
      </c>
      <c r="H1249" s="172">
        <v>217.6</v>
      </c>
      <c r="I1249" s="173"/>
      <c r="J1249" s="174">
        <f>ROUND(I1249*H1249,2)</f>
        <v>0</v>
      </c>
      <c r="K1249" s="170" t="s">
        <v>126</v>
      </c>
      <c r="L1249" s="39"/>
      <c r="M1249" s="175" t="s">
        <v>5</v>
      </c>
      <c r="N1249" s="176" t="s">
        <v>42</v>
      </c>
      <c r="O1249" s="40"/>
      <c r="P1249" s="177">
        <f>O1249*H1249</f>
        <v>0</v>
      </c>
      <c r="Q1249" s="177">
        <v>0</v>
      </c>
      <c r="R1249" s="177">
        <f>Q1249*H1249</f>
        <v>0</v>
      </c>
      <c r="S1249" s="177">
        <v>0</v>
      </c>
      <c r="T1249" s="178">
        <f>S1249*H1249</f>
        <v>0</v>
      </c>
      <c r="AR1249" s="22" t="s">
        <v>127</v>
      </c>
      <c r="AT1249" s="22" t="s">
        <v>122</v>
      </c>
      <c r="AU1249" s="22" t="s">
        <v>81</v>
      </c>
      <c r="AY1249" s="22" t="s">
        <v>120</v>
      </c>
      <c r="BE1249" s="179">
        <f>IF(N1249="základní",J1249,0)</f>
        <v>0</v>
      </c>
      <c r="BF1249" s="179">
        <f>IF(N1249="snížená",J1249,0)</f>
        <v>0</v>
      </c>
      <c r="BG1249" s="179">
        <f>IF(N1249="zákl. přenesená",J1249,0)</f>
        <v>0</v>
      </c>
      <c r="BH1249" s="179">
        <f>IF(N1249="sníž. přenesená",J1249,0)</f>
        <v>0</v>
      </c>
      <c r="BI1249" s="179">
        <f>IF(N1249="nulová",J1249,0)</f>
        <v>0</v>
      </c>
      <c r="BJ1249" s="22" t="s">
        <v>79</v>
      </c>
      <c r="BK1249" s="179">
        <f>ROUND(I1249*H1249,2)</f>
        <v>0</v>
      </c>
      <c r="BL1249" s="22" t="s">
        <v>127</v>
      </c>
      <c r="BM1249" s="22" t="s">
        <v>1434</v>
      </c>
    </row>
    <row r="1250" spans="2:65" s="1" customFormat="1">
      <c r="B1250" s="39"/>
      <c r="D1250" s="180" t="s">
        <v>129</v>
      </c>
      <c r="F1250" s="181" t="s">
        <v>1435</v>
      </c>
      <c r="I1250" s="182"/>
      <c r="L1250" s="39"/>
      <c r="M1250" s="183"/>
      <c r="N1250" s="40"/>
      <c r="O1250" s="40"/>
      <c r="P1250" s="40"/>
      <c r="Q1250" s="40"/>
      <c r="R1250" s="40"/>
      <c r="S1250" s="40"/>
      <c r="T1250" s="68"/>
      <c r="AT1250" s="22" t="s">
        <v>129</v>
      </c>
      <c r="AU1250" s="22" t="s">
        <v>81</v>
      </c>
    </row>
    <row r="1251" spans="2:65" s="11" customFormat="1">
      <c r="B1251" s="185"/>
      <c r="D1251" s="180" t="s">
        <v>133</v>
      </c>
      <c r="E1251" s="186" t="s">
        <v>5</v>
      </c>
      <c r="F1251" s="187" t="s">
        <v>1430</v>
      </c>
      <c r="H1251" s="188">
        <v>217.6</v>
      </c>
      <c r="I1251" s="189"/>
      <c r="L1251" s="185"/>
      <c r="M1251" s="190"/>
      <c r="N1251" s="191"/>
      <c r="O1251" s="191"/>
      <c r="P1251" s="191"/>
      <c r="Q1251" s="191"/>
      <c r="R1251" s="191"/>
      <c r="S1251" s="191"/>
      <c r="T1251" s="192"/>
      <c r="AT1251" s="186" t="s">
        <v>133</v>
      </c>
      <c r="AU1251" s="186" t="s">
        <v>81</v>
      </c>
      <c r="AV1251" s="11" t="s">
        <v>81</v>
      </c>
      <c r="AW1251" s="11" t="s">
        <v>35</v>
      </c>
      <c r="AX1251" s="11" t="s">
        <v>71</v>
      </c>
      <c r="AY1251" s="186" t="s">
        <v>120</v>
      </c>
    </row>
    <row r="1252" spans="2:65" s="12" customFormat="1">
      <c r="B1252" s="193"/>
      <c r="D1252" s="180" t="s">
        <v>133</v>
      </c>
      <c r="E1252" s="194" t="s">
        <v>5</v>
      </c>
      <c r="F1252" s="195" t="s">
        <v>135</v>
      </c>
      <c r="H1252" s="196">
        <v>217.6</v>
      </c>
      <c r="I1252" s="197"/>
      <c r="L1252" s="193"/>
      <c r="M1252" s="198"/>
      <c r="N1252" s="199"/>
      <c r="O1252" s="199"/>
      <c r="P1252" s="199"/>
      <c r="Q1252" s="199"/>
      <c r="R1252" s="199"/>
      <c r="S1252" s="199"/>
      <c r="T1252" s="200"/>
      <c r="AT1252" s="194" t="s">
        <v>133</v>
      </c>
      <c r="AU1252" s="194" t="s">
        <v>81</v>
      </c>
      <c r="AV1252" s="12" t="s">
        <v>127</v>
      </c>
      <c r="AW1252" s="12" t="s">
        <v>35</v>
      </c>
      <c r="AX1252" s="12" t="s">
        <v>79</v>
      </c>
      <c r="AY1252" s="194" t="s">
        <v>120</v>
      </c>
    </row>
    <row r="1253" spans="2:65" s="1" customFormat="1" ht="16.5" customHeight="1">
      <c r="B1253" s="167"/>
      <c r="C1253" s="168" t="s">
        <v>1436</v>
      </c>
      <c r="D1253" s="168" t="s">
        <v>122</v>
      </c>
      <c r="E1253" s="169" t="s">
        <v>1437</v>
      </c>
      <c r="F1253" s="170" t="s">
        <v>1438</v>
      </c>
      <c r="G1253" s="171" t="s">
        <v>210</v>
      </c>
      <c r="H1253" s="172">
        <v>107</v>
      </c>
      <c r="I1253" s="173"/>
      <c r="J1253" s="174">
        <f>ROUND(I1253*H1253,2)</f>
        <v>0</v>
      </c>
      <c r="K1253" s="170" t="s">
        <v>126</v>
      </c>
      <c r="L1253" s="39"/>
      <c r="M1253" s="175" t="s">
        <v>5</v>
      </c>
      <c r="N1253" s="176" t="s">
        <v>42</v>
      </c>
      <c r="O1253" s="40"/>
      <c r="P1253" s="177">
        <f>O1253*H1253</f>
        <v>0</v>
      </c>
      <c r="Q1253" s="177">
        <v>3.0000000000000001E-5</v>
      </c>
      <c r="R1253" s="177">
        <f>Q1253*H1253</f>
        <v>3.2100000000000002E-3</v>
      </c>
      <c r="S1253" s="177">
        <v>0</v>
      </c>
      <c r="T1253" s="178">
        <f>S1253*H1253</f>
        <v>0</v>
      </c>
      <c r="AR1253" s="22" t="s">
        <v>127</v>
      </c>
      <c r="AT1253" s="22" t="s">
        <v>122</v>
      </c>
      <c r="AU1253" s="22" t="s">
        <v>81</v>
      </c>
      <c r="AY1253" s="22" t="s">
        <v>120</v>
      </c>
      <c r="BE1253" s="179">
        <f>IF(N1253="základní",J1253,0)</f>
        <v>0</v>
      </c>
      <c r="BF1253" s="179">
        <f>IF(N1253="snížená",J1253,0)</f>
        <v>0</v>
      </c>
      <c r="BG1253" s="179">
        <f>IF(N1253="zákl. přenesená",J1253,0)</f>
        <v>0</v>
      </c>
      <c r="BH1253" s="179">
        <f>IF(N1253="sníž. přenesená",J1253,0)</f>
        <v>0</v>
      </c>
      <c r="BI1253" s="179">
        <f>IF(N1253="nulová",J1253,0)</f>
        <v>0</v>
      </c>
      <c r="BJ1253" s="22" t="s">
        <v>79</v>
      </c>
      <c r="BK1253" s="179">
        <f>ROUND(I1253*H1253,2)</f>
        <v>0</v>
      </c>
      <c r="BL1253" s="22" t="s">
        <v>127</v>
      </c>
      <c r="BM1253" s="22" t="s">
        <v>1439</v>
      </c>
    </row>
    <row r="1254" spans="2:65" s="1" customFormat="1">
      <c r="B1254" s="39"/>
      <c r="D1254" s="180" t="s">
        <v>129</v>
      </c>
      <c r="F1254" s="181" t="s">
        <v>1440</v>
      </c>
      <c r="I1254" s="182"/>
      <c r="L1254" s="39"/>
      <c r="M1254" s="183"/>
      <c r="N1254" s="40"/>
      <c r="O1254" s="40"/>
      <c r="P1254" s="40"/>
      <c r="Q1254" s="40"/>
      <c r="R1254" s="40"/>
      <c r="S1254" s="40"/>
      <c r="T1254" s="68"/>
      <c r="AT1254" s="22" t="s">
        <v>129</v>
      </c>
      <c r="AU1254" s="22" t="s">
        <v>81</v>
      </c>
    </row>
    <row r="1255" spans="2:65" s="11" customFormat="1">
      <c r="B1255" s="185"/>
      <c r="D1255" s="180" t="s">
        <v>133</v>
      </c>
      <c r="E1255" s="186" t="s">
        <v>5</v>
      </c>
      <c r="F1255" s="187" t="s">
        <v>1424</v>
      </c>
      <c r="H1255" s="188">
        <v>107</v>
      </c>
      <c r="I1255" s="189"/>
      <c r="L1255" s="185"/>
      <c r="M1255" s="190"/>
      <c r="N1255" s="191"/>
      <c r="O1255" s="191"/>
      <c r="P1255" s="191"/>
      <c r="Q1255" s="191"/>
      <c r="R1255" s="191"/>
      <c r="S1255" s="191"/>
      <c r="T1255" s="192"/>
      <c r="AT1255" s="186" t="s">
        <v>133</v>
      </c>
      <c r="AU1255" s="186" t="s">
        <v>81</v>
      </c>
      <c r="AV1255" s="11" t="s">
        <v>81</v>
      </c>
      <c r="AW1255" s="11" t="s">
        <v>35</v>
      </c>
      <c r="AX1255" s="11" t="s">
        <v>71</v>
      </c>
      <c r="AY1255" s="186" t="s">
        <v>120</v>
      </c>
    </row>
    <row r="1256" spans="2:65" s="12" customFormat="1">
      <c r="B1256" s="193"/>
      <c r="D1256" s="180" t="s">
        <v>133</v>
      </c>
      <c r="E1256" s="194" t="s">
        <v>5</v>
      </c>
      <c r="F1256" s="195" t="s">
        <v>135</v>
      </c>
      <c r="H1256" s="196">
        <v>107</v>
      </c>
      <c r="I1256" s="197"/>
      <c r="L1256" s="193"/>
      <c r="M1256" s="198"/>
      <c r="N1256" s="199"/>
      <c r="O1256" s="199"/>
      <c r="P1256" s="199"/>
      <c r="Q1256" s="199"/>
      <c r="R1256" s="199"/>
      <c r="S1256" s="199"/>
      <c r="T1256" s="200"/>
      <c r="AT1256" s="194" t="s">
        <v>133</v>
      </c>
      <c r="AU1256" s="194" t="s">
        <v>81</v>
      </c>
      <c r="AV1256" s="12" t="s">
        <v>127</v>
      </c>
      <c r="AW1256" s="12" t="s">
        <v>35</v>
      </c>
      <c r="AX1256" s="12" t="s">
        <v>79</v>
      </c>
      <c r="AY1256" s="194" t="s">
        <v>120</v>
      </c>
    </row>
    <row r="1257" spans="2:65" s="1" customFormat="1" ht="16.5" customHeight="1">
      <c r="B1257" s="167"/>
      <c r="C1257" s="168" t="s">
        <v>1441</v>
      </c>
      <c r="D1257" s="168" t="s">
        <v>122</v>
      </c>
      <c r="E1257" s="169" t="s">
        <v>1442</v>
      </c>
      <c r="F1257" s="170" t="s">
        <v>1443</v>
      </c>
      <c r="G1257" s="171" t="s">
        <v>153</v>
      </c>
      <c r="H1257" s="172">
        <v>64.2</v>
      </c>
      <c r="I1257" s="173"/>
      <c r="J1257" s="174">
        <f>ROUND(I1257*H1257,2)</f>
        <v>0</v>
      </c>
      <c r="K1257" s="170" t="s">
        <v>126</v>
      </c>
      <c r="L1257" s="39"/>
      <c r="M1257" s="175" t="s">
        <v>5</v>
      </c>
      <c r="N1257" s="176" t="s">
        <v>42</v>
      </c>
      <c r="O1257" s="40"/>
      <c r="P1257" s="177">
        <f>O1257*H1257</f>
        <v>0</v>
      </c>
      <c r="Q1257" s="177">
        <v>0</v>
      </c>
      <c r="R1257" s="177">
        <f>Q1257*H1257</f>
        <v>0</v>
      </c>
      <c r="S1257" s="177">
        <v>0</v>
      </c>
      <c r="T1257" s="178">
        <f>S1257*H1257</f>
        <v>0</v>
      </c>
      <c r="AR1257" s="22" t="s">
        <v>127</v>
      </c>
      <c r="AT1257" s="22" t="s">
        <v>122</v>
      </c>
      <c r="AU1257" s="22" t="s">
        <v>81</v>
      </c>
      <c r="AY1257" s="22" t="s">
        <v>120</v>
      </c>
      <c r="BE1257" s="179">
        <f>IF(N1257="základní",J1257,0)</f>
        <v>0</v>
      </c>
      <c r="BF1257" s="179">
        <f>IF(N1257="snížená",J1257,0)</f>
        <v>0</v>
      </c>
      <c r="BG1257" s="179">
        <f>IF(N1257="zákl. přenesená",J1257,0)</f>
        <v>0</v>
      </c>
      <c r="BH1257" s="179">
        <f>IF(N1257="sníž. přenesená",J1257,0)</f>
        <v>0</v>
      </c>
      <c r="BI1257" s="179">
        <f>IF(N1257="nulová",J1257,0)</f>
        <v>0</v>
      </c>
      <c r="BJ1257" s="22" t="s">
        <v>79</v>
      </c>
      <c r="BK1257" s="179">
        <f>ROUND(I1257*H1257,2)</f>
        <v>0</v>
      </c>
      <c r="BL1257" s="22" t="s">
        <v>127</v>
      </c>
      <c r="BM1257" s="22" t="s">
        <v>1444</v>
      </c>
    </row>
    <row r="1258" spans="2:65" s="1" customFormat="1">
      <c r="B1258" s="39"/>
      <c r="D1258" s="180" t="s">
        <v>129</v>
      </c>
      <c r="F1258" s="181" t="s">
        <v>1445</v>
      </c>
      <c r="I1258" s="182"/>
      <c r="L1258" s="39"/>
      <c r="M1258" s="183"/>
      <c r="N1258" s="40"/>
      <c r="O1258" s="40"/>
      <c r="P1258" s="40"/>
      <c r="Q1258" s="40"/>
      <c r="R1258" s="40"/>
      <c r="S1258" s="40"/>
      <c r="T1258" s="68"/>
      <c r="AT1258" s="22" t="s">
        <v>129</v>
      </c>
      <c r="AU1258" s="22" t="s">
        <v>81</v>
      </c>
    </row>
    <row r="1259" spans="2:65" s="11" customFormat="1">
      <c r="B1259" s="185"/>
      <c r="D1259" s="180" t="s">
        <v>133</v>
      </c>
      <c r="E1259" s="186" t="s">
        <v>5</v>
      </c>
      <c r="F1259" s="187" t="s">
        <v>180</v>
      </c>
      <c r="H1259" s="188">
        <v>64.2</v>
      </c>
      <c r="I1259" s="189"/>
      <c r="L1259" s="185"/>
      <c r="M1259" s="190"/>
      <c r="N1259" s="191"/>
      <c r="O1259" s="191"/>
      <c r="P1259" s="191"/>
      <c r="Q1259" s="191"/>
      <c r="R1259" s="191"/>
      <c r="S1259" s="191"/>
      <c r="T1259" s="192"/>
      <c r="AT1259" s="186" t="s">
        <v>133</v>
      </c>
      <c r="AU1259" s="186" t="s">
        <v>81</v>
      </c>
      <c r="AV1259" s="11" t="s">
        <v>81</v>
      </c>
      <c r="AW1259" s="11" t="s">
        <v>35</v>
      </c>
      <c r="AX1259" s="11" t="s">
        <v>71</v>
      </c>
      <c r="AY1259" s="186" t="s">
        <v>120</v>
      </c>
    </row>
    <row r="1260" spans="2:65" s="12" customFormat="1">
      <c r="B1260" s="193"/>
      <c r="D1260" s="180" t="s">
        <v>133</v>
      </c>
      <c r="E1260" s="194" t="s">
        <v>5</v>
      </c>
      <c r="F1260" s="195" t="s">
        <v>135</v>
      </c>
      <c r="H1260" s="196">
        <v>64.2</v>
      </c>
      <c r="I1260" s="197"/>
      <c r="L1260" s="193"/>
      <c r="M1260" s="198"/>
      <c r="N1260" s="199"/>
      <c r="O1260" s="199"/>
      <c r="P1260" s="199"/>
      <c r="Q1260" s="199"/>
      <c r="R1260" s="199"/>
      <c r="S1260" s="199"/>
      <c r="T1260" s="200"/>
      <c r="AT1260" s="194" t="s">
        <v>133</v>
      </c>
      <c r="AU1260" s="194" t="s">
        <v>81</v>
      </c>
      <c r="AV1260" s="12" t="s">
        <v>127</v>
      </c>
      <c r="AW1260" s="12" t="s">
        <v>35</v>
      </c>
      <c r="AX1260" s="12" t="s">
        <v>79</v>
      </c>
      <c r="AY1260" s="194" t="s">
        <v>120</v>
      </c>
    </row>
    <row r="1261" spans="2:65" s="1" customFormat="1" ht="16.5" customHeight="1">
      <c r="B1261" s="167"/>
      <c r="C1261" s="168" t="s">
        <v>1446</v>
      </c>
      <c r="D1261" s="168" t="s">
        <v>122</v>
      </c>
      <c r="E1261" s="169" t="s">
        <v>1447</v>
      </c>
      <c r="F1261" s="170" t="s">
        <v>1448</v>
      </c>
      <c r="G1261" s="171" t="s">
        <v>153</v>
      </c>
      <c r="H1261" s="172">
        <v>64.2</v>
      </c>
      <c r="I1261" s="173"/>
      <c r="J1261" s="174">
        <f>ROUND(I1261*H1261,2)</f>
        <v>0</v>
      </c>
      <c r="K1261" s="170" t="s">
        <v>126</v>
      </c>
      <c r="L1261" s="39"/>
      <c r="M1261" s="175" t="s">
        <v>5</v>
      </c>
      <c r="N1261" s="176" t="s">
        <v>42</v>
      </c>
      <c r="O1261" s="40"/>
      <c r="P1261" s="177">
        <f>O1261*H1261</f>
        <v>0</v>
      </c>
      <c r="Q1261" s="177">
        <v>0</v>
      </c>
      <c r="R1261" s="177">
        <f>Q1261*H1261</f>
        <v>0</v>
      </c>
      <c r="S1261" s="177">
        <v>0</v>
      </c>
      <c r="T1261" s="178">
        <f>S1261*H1261</f>
        <v>0</v>
      </c>
      <c r="AR1261" s="22" t="s">
        <v>127</v>
      </c>
      <c r="AT1261" s="22" t="s">
        <v>122</v>
      </c>
      <c r="AU1261" s="22" t="s">
        <v>81</v>
      </c>
      <c r="AY1261" s="22" t="s">
        <v>120</v>
      </c>
      <c r="BE1261" s="179">
        <f>IF(N1261="základní",J1261,0)</f>
        <v>0</v>
      </c>
      <c r="BF1261" s="179">
        <f>IF(N1261="snížená",J1261,0)</f>
        <v>0</v>
      </c>
      <c r="BG1261" s="179">
        <f>IF(N1261="zákl. přenesená",J1261,0)</f>
        <v>0</v>
      </c>
      <c r="BH1261" s="179">
        <f>IF(N1261="sníž. přenesená",J1261,0)</f>
        <v>0</v>
      </c>
      <c r="BI1261" s="179">
        <f>IF(N1261="nulová",J1261,0)</f>
        <v>0</v>
      </c>
      <c r="BJ1261" s="22" t="s">
        <v>79</v>
      </c>
      <c r="BK1261" s="179">
        <f>ROUND(I1261*H1261,2)</f>
        <v>0</v>
      </c>
      <c r="BL1261" s="22" t="s">
        <v>127</v>
      </c>
      <c r="BM1261" s="22" t="s">
        <v>1449</v>
      </c>
    </row>
    <row r="1262" spans="2:65" s="1" customFormat="1" ht="27">
      <c r="B1262" s="39"/>
      <c r="D1262" s="180" t="s">
        <v>129</v>
      </c>
      <c r="F1262" s="181" t="s">
        <v>1450</v>
      </c>
      <c r="I1262" s="182"/>
      <c r="L1262" s="39"/>
      <c r="M1262" s="183"/>
      <c r="N1262" s="40"/>
      <c r="O1262" s="40"/>
      <c r="P1262" s="40"/>
      <c r="Q1262" s="40"/>
      <c r="R1262" s="40"/>
      <c r="S1262" s="40"/>
      <c r="T1262" s="68"/>
      <c r="AT1262" s="22" t="s">
        <v>129</v>
      </c>
      <c r="AU1262" s="22" t="s">
        <v>81</v>
      </c>
    </row>
    <row r="1263" spans="2:65" s="11" customFormat="1">
      <c r="B1263" s="185"/>
      <c r="D1263" s="180" t="s">
        <v>133</v>
      </c>
      <c r="E1263" s="186" t="s">
        <v>5</v>
      </c>
      <c r="F1263" s="187" t="s">
        <v>180</v>
      </c>
      <c r="H1263" s="188">
        <v>64.2</v>
      </c>
      <c r="I1263" s="189"/>
      <c r="L1263" s="185"/>
      <c r="M1263" s="190"/>
      <c r="N1263" s="191"/>
      <c r="O1263" s="191"/>
      <c r="P1263" s="191"/>
      <c r="Q1263" s="191"/>
      <c r="R1263" s="191"/>
      <c r="S1263" s="191"/>
      <c r="T1263" s="192"/>
      <c r="AT1263" s="186" t="s">
        <v>133</v>
      </c>
      <c r="AU1263" s="186" t="s">
        <v>81</v>
      </c>
      <c r="AV1263" s="11" t="s">
        <v>81</v>
      </c>
      <c r="AW1263" s="11" t="s">
        <v>35</v>
      </c>
      <c r="AX1263" s="11" t="s">
        <v>71</v>
      </c>
      <c r="AY1263" s="186" t="s">
        <v>120</v>
      </c>
    </row>
    <row r="1264" spans="2:65" s="12" customFormat="1">
      <c r="B1264" s="193"/>
      <c r="D1264" s="180" t="s">
        <v>133</v>
      </c>
      <c r="E1264" s="194" t="s">
        <v>5</v>
      </c>
      <c r="F1264" s="195" t="s">
        <v>135</v>
      </c>
      <c r="H1264" s="196">
        <v>64.2</v>
      </c>
      <c r="I1264" s="197"/>
      <c r="L1264" s="193"/>
      <c r="M1264" s="198"/>
      <c r="N1264" s="199"/>
      <c r="O1264" s="199"/>
      <c r="P1264" s="199"/>
      <c r="Q1264" s="199"/>
      <c r="R1264" s="199"/>
      <c r="S1264" s="199"/>
      <c r="T1264" s="200"/>
      <c r="AT1264" s="194" t="s">
        <v>133</v>
      </c>
      <c r="AU1264" s="194" t="s">
        <v>81</v>
      </c>
      <c r="AV1264" s="12" t="s">
        <v>127</v>
      </c>
      <c r="AW1264" s="12" t="s">
        <v>35</v>
      </c>
      <c r="AX1264" s="12" t="s">
        <v>79</v>
      </c>
      <c r="AY1264" s="194" t="s">
        <v>120</v>
      </c>
    </row>
    <row r="1265" spans="2:65" s="1" customFormat="1" ht="16.5" customHeight="1">
      <c r="B1265" s="167"/>
      <c r="C1265" s="201" t="s">
        <v>1451</v>
      </c>
      <c r="D1265" s="201" t="s">
        <v>332</v>
      </c>
      <c r="E1265" s="202" t="s">
        <v>1452</v>
      </c>
      <c r="F1265" s="203" t="s">
        <v>1453</v>
      </c>
      <c r="G1265" s="204" t="s">
        <v>583</v>
      </c>
      <c r="H1265" s="205">
        <v>7.7039999999999997</v>
      </c>
      <c r="I1265" s="206"/>
      <c r="J1265" s="207">
        <f>ROUND(I1265*H1265,2)</f>
        <v>0</v>
      </c>
      <c r="K1265" s="203" t="s">
        <v>126</v>
      </c>
      <c r="L1265" s="208"/>
      <c r="M1265" s="209" t="s">
        <v>5</v>
      </c>
      <c r="N1265" s="210" t="s">
        <v>42</v>
      </c>
      <c r="O1265" s="40"/>
      <c r="P1265" s="177">
        <f>O1265*H1265</f>
        <v>0</v>
      </c>
      <c r="Q1265" s="177">
        <v>1E-3</v>
      </c>
      <c r="R1265" s="177">
        <f>Q1265*H1265</f>
        <v>7.7039999999999999E-3</v>
      </c>
      <c r="S1265" s="177">
        <v>0</v>
      </c>
      <c r="T1265" s="178">
        <f>S1265*H1265</f>
        <v>0</v>
      </c>
      <c r="AR1265" s="22" t="s">
        <v>169</v>
      </c>
      <c r="AT1265" s="22" t="s">
        <v>332</v>
      </c>
      <c r="AU1265" s="22" t="s">
        <v>81</v>
      </c>
      <c r="AY1265" s="22" t="s">
        <v>120</v>
      </c>
      <c r="BE1265" s="179">
        <f>IF(N1265="základní",J1265,0)</f>
        <v>0</v>
      </c>
      <c r="BF1265" s="179">
        <f>IF(N1265="snížená",J1265,0)</f>
        <v>0</v>
      </c>
      <c r="BG1265" s="179">
        <f>IF(N1265="zákl. přenesená",J1265,0)</f>
        <v>0</v>
      </c>
      <c r="BH1265" s="179">
        <f>IF(N1265="sníž. přenesená",J1265,0)</f>
        <v>0</v>
      </c>
      <c r="BI1265" s="179">
        <f>IF(N1265="nulová",J1265,0)</f>
        <v>0</v>
      </c>
      <c r="BJ1265" s="22" t="s">
        <v>79</v>
      </c>
      <c r="BK1265" s="179">
        <f>ROUND(I1265*H1265,2)</f>
        <v>0</v>
      </c>
      <c r="BL1265" s="22" t="s">
        <v>127</v>
      </c>
      <c r="BM1265" s="22" t="s">
        <v>1454</v>
      </c>
    </row>
    <row r="1266" spans="2:65" s="1" customFormat="1">
      <c r="B1266" s="39"/>
      <c r="D1266" s="180" t="s">
        <v>129</v>
      </c>
      <c r="F1266" s="181" t="s">
        <v>1455</v>
      </c>
      <c r="I1266" s="182"/>
      <c r="L1266" s="39"/>
      <c r="M1266" s="183"/>
      <c r="N1266" s="40"/>
      <c r="O1266" s="40"/>
      <c r="P1266" s="40"/>
      <c r="Q1266" s="40"/>
      <c r="R1266" s="40"/>
      <c r="S1266" s="40"/>
      <c r="T1266" s="68"/>
      <c r="AT1266" s="22" t="s">
        <v>129</v>
      </c>
      <c r="AU1266" s="22" t="s">
        <v>81</v>
      </c>
    </row>
    <row r="1267" spans="2:65" s="1" customFormat="1" ht="40.5">
      <c r="B1267" s="39"/>
      <c r="D1267" s="180" t="s">
        <v>1456</v>
      </c>
      <c r="F1267" s="184" t="s">
        <v>1457</v>
      </c>
      <c r="I1267" s="182"/>
      <c r="L1267" s="39"/>
      <c r="M1267" s="183"/>
      <c r="N1267" s="40"/>
      <c r="O1267" s="40"/>
      <c r="P1267" s="40"/>
      <c r="Q1267" s="40"/>
      <c r="R1267" s="40"/>
      <c r="S1267" s="40"/>
      <c r="T1267" s="68"/>
      <c r="AT1267" s="22" t="s">
        <v>1456</v>
      </c>
      <c r="AU1267" s="22" t="s">
        <v>81</v>
      </c>
    </row>
    <row r="1268" spans="2:65" s="11" customFormat="1">
      <c r="B1268" s="185"/>
      <c r="D1268" s="180" t="s">
        <v>133</v>
      </c>
      <c r="E1268" s="186" t="s">
        <v>5</v>
      </c>
      <c r="F1268" s="187" t="s">
        <v>180</v>
      </c>
      <c r="H1268" s="188">
        <v>64.2</v>
      </c>
      <c r="I1268" s="189"/>
      <c r="L1268" s="185"/>
      <c r="M1268" s="190"/>
      <c r="N1268" s="191"/>
      <c r="O1268" s="191"/>
      <c r="P1268" s="191"/>
      <c r="Q1268" s="191"/>
      <c r="R1268" s="191"/>
      <c r="S1268" s="191"/>
      <c r="T1268" s="192"/>
      <c r="AT1268" s="186" t="s">
        <v>133</v>
      </c>
      <c r="AU1268" s="186" t="s">
        <v>81</v>
      </c>
      <c r="AV1268" s="11" t="s">
        <v>81</v>
      </c>
      <c r="AW1268" s="11" t="s">
        <v>35</v>
      </c>
      <c r="AX1268" s="11" t="s">
        <v>71</v>
      </c>
      <c r="AY1268" s="186" t="s">
        <v>120</v>
      </c>
    </row>
    <row r="1269" spans="2:65" s="12" customFormat="1">
      <c r="B1269" s="193"/>
      <c r="D1269" s="180" t="s">
        <v>133</v>
      </c>
      <c r="E1269" s="194" t="s">
        <v>5</v>
      </c>
      <c r="F1269" s="195" t="s">
        <v>135</v>
      </c>
      <c r="H1269" s="196">
        <v>64.2</v>
      </c>
      <c r="I1269" s="197"/>
      <c r="L1269" s="193"/>
      <c r="M1269" s="198"/>
      <c r="N1269" s="199"/>
      <c r="O1269" s="199"/>
      <c r="P1269" s="199"/>
      <c r="Q1269" s="199"/>
      <c r="R1269" s="199"/>
      <c r="S1269" s="199"/>
      <c r="T1269" s="200"/>
      <c r="AT1269" s="194" t="s">
        <v>133</v>
      </c>
      <c r="AU1269" s="194" t="s">
        <v>81</v>
      </c>
      <c r="AV1269" s="12" t="s">
        <v>127</v>
      </c>
      <c r="AW1269" s="12" t="s">
        <v>35</v>
      </c>
      <c r="AX1269" s="12" t="s">
        <v>79</v>
      </c>
      <c r="AY1269" s="194" t="s">
        <v>120</v>
      </c>
    </row>
    <row r="1270" spans="2:65" s="11" customFormat="1">
      <c r="B1270" s="185"/>
      <c r="D1270" s="180" t="s">
        <v>133</v>
      </c>
      <c r="F1270" s="187" t="s">
        <v>1458</v>
      </c>
      <c r="H1270" s="188">
        <v>7.7039999999999997</v>
      </c>
      <c r="I1270" s="189"/>
      <c r="L1270" s="185"/>
      <c r="M1270" s="190"/>
      <c r="N1270" s="191"/>
      <c r="O1270" s="191"/>
      <c r="P1270" s="191"/>
      <c r="Q1270" s="191"/>
      <c r="R1270" s="191"/>
      <c r="S1270" s="191"/>
      <c r="T1270" s="192"/>
      <c r="AT1270" s="186" t="s">
        <v>133</v>
      </c>
      <c r="AU1270" s="186" t="s">
        <v>81</v>
      </c>
      <c r="AV1270" s="11" t="s">
        <v>81</v>
      </c>
      <c r="AW1270" s="11" t="s">
        <v>6</v>
      </c>
      <c r="AX1270" s="11" t="s">
        <v>79</v>
      </c>
      <c r="AY1270" s="186" t="s">
        <v>120</v>
      </c>
    </row>
    <row r="1271" spans="2:65" s="1" customFormat="1" ht="16.5" customHeight="1">
      <c r="B1271" s="167"/>
      <c r="C1271" s="168" t="s">
        <v>1459</v>
      </c>
      <c r="D1271" s="168" t="s">
        <v>122</v>
      </c>
      <c r="E1271" s="169" t="s">
        <v>1460</v>
      </c>
      <c r="F1271" s="170" t="s">
        <v>1461</v>
      </c>
      <c r="G1271" s="171" t="s">
        <v>210</v>
      </c>
      <c r="H1271" s="172">
        <v>12</v>
      </c>
      <c r="I1271" s="173"/>
      <c r="J1271" s="174">
        <f>ROUND(I1271*H1271,2)</f>
        <v>0</v>
      </c>
      <c r="K1271" s="170" t="s">
        <v>126</v>
      </c>
      <c r="L1271" s="39"/>
      <c r="M1271" s="175" t="s">
        <v>5</v>
      </c>
      <c r="N1271" s="176" t="s">
        <v>42</v>
      </c>
      <c r="O1271" s="40"/>
      <c r="P1271" s="177">
        <f>O1271*H1271</f>
        <v>0</v>
      </c>
      <c r="Q1271" s="177">
        <v>0.29221000000000003</v>
      </c>
      <c r="R1271" s="177">
        <f>Q1271*H1271</f>
        <v>3.5065200000000001</v>
      </c>
      <c r="S1271" s="177">
        <v>0</v>
      </c>
      <c r="T1271" s="178">
        <f>S1271*H1271</f>
        <v>0</v>
      </c>
      <c r="AR1271" s="22" t="s">
        <v>127</v>
      </c>
      <c r="AT1271" s="22" t="s">
        <v>122</v>
      </c>
      <c r="AU1271" s="22" t="s">
        <v>81</v>
      </c>
      <c r="AY1271" s="22" t="s">
        <v>120</v>
      </c>
      <c r="BE1271" s="179">
        <f>IF(N1271="základní",J1271,0)</f>
        <v>0</v>
      </c>
      <c r="BF1271" s="179">
        <f>IF(N1271="snížená",J1271,0)</f>
        <v>0</v>
      </c>
      <c r="BG1271" s="179">
        <f>IF(N1271="zákl. přenesená",J1271,0)</f>
        <v>0</v>
      </c>
      <c r="BH1271" s="179">
        <f>IF(N1271="sníž. přenesená",J1271,0)</f>
        <v>0</v>
      </c>
      <c r="BI1271" s="179">
        <f>IF(N1271="nulová",J1271,0)</f>
        <v>0</v>
      </c>
      <c r="BJ1271" s="22" t="s">
        <v>79</v>
      </c>
      <c r="BK1271" s="179">
        <f>ROUND(I1271*H1271,2)</f>
        <v>0</v>
      </c>
      <c r="BL1271" s="22" t="s">
        <v>127</v>
      </c>
      <c r="BM1271" s="22" t="s">
        <v>1462</v>
      </c>
    </row>
    <row r="1272" spans="2:65" s="1" customFormat="1">
      <c r="B1272" s="39"/>
      <c r="D1272" s="180" t="s">
        <v>129</v>
      </c>
      <c r="F1272" s="181" t="s">
        <v>1463</v>
      </c>
      <c r="I1272" s="182"/>
      <c r="L1272" s="39"/>
      <c r="M1272" s="183"/>
      <c r="N1272" s="40"/>
      <c r="O1272" s="40"/>
      <c r="P1272" s="40"/>
      <c r="Q1272" s="40"/>
      <c r="R1272" s="40"/>
      <c r="S1272" s="40"/>
      <c r="T1272" s="68"/>
      <c r="AT1272" s="22" t="s">
        <v>129</v>
      </c>
      <c r="AU1272" s="22" t="s">
        <v>81</v>
      </c>
    </row>
    <row r="1273" spans="2:65" s="11" customFormat="1">
      <c r="B1273" s="185"/>
      <c r="D1273" s="180" t="s">
        <v>133</v>
      </c>
      <c r="E1273" s="186" t="s">
        <v>5</v>
      </c>
      <c r="F1273" s="187" t="s">
        <v>1464</v>
      </c>
      <c r="H1273" s="188">
        <v>12</v>
      </c>
      <c r="I1273" s="189"/>
      <c r="L1273" s="185"/>
      <c r="M1273" s="190"/>
      <c r="N1273" s="191"/>
      <c r="O1273" s="191"/>
      <c r="P1273" s="191"/>
      <c r="Q1273" s="191"/>
      <c r="R1273" s="191"/>
      <c r="S1273" s="191"/>
      <c r="T1273" s="192"/>
      <c r="AT1273" s="186" t="s">
        <v>133</v>
      </c>
      <c r="AU1273" s="186" t="s">
        <v>81</v>
      </c>
      <c r="AV1273" s="11" t="s">
        <v>81</v>
      </c>
      <c r="AW1273" s="11" t="s">
        <v>35</v>
      </c>
      <c r="AX1273" s="11" t="s">
        <v>71</v>
      </c>
      <c r="AY1273" s="186" t="s">
        <v>120</v>
      </c>
    </row>
    <row r="1274" spans="2:65" s="12" customFormat="1">
      <c r="B1274" s="193"/>
      <c r="D1274" s="180" t="s">
        <v>133</v>
      </c>
      <c r="E1274" s="194" t="s">
        <v>5</v>
      </c>
      <c r="F1274" s="195" t="s">
        <v>135</v>
      </c>
      <c r="H1274" s="196">
        <v>12</v>
      </c>
      <c r="I1274" s="197"/>
      <c r="L1274" s="193"/>
      <c r="M1274" s="198"/>
      <c r="N1274" s="199"/>
      <c r="O1274" s="199"/>
      <c r="P1274" s="199"/>
      <c r="Q1274" s="199"/>
      <c r="R1274" s="199"/>
      <c r="S1274" s="199"/>
      <c r="T1274" s="200"/>
      <c r="AT1274" s="194" t="s">
        <v>133</v>
      </c>
      <c r="AU1274" s="194" t="s">
        <v>81</v>
      </c>
      <c r="AV1274" s="12" t="s">
        <v>127</v>
      </c>
      <c r="AW1274" s="12" t="s">
        <v>35</v>
      </c>
      <c r="AX1274" s="12" t="s">
        <v>79</v>
      </c>
      <c r="AY1274" s="194" t="s">
        <v>120</v>
      </c>
    </row>
    <row r="1275" spans="2:65" s="1" customFormat="1" ht="25.5" customHeight="1">
      <c r="B1275" s="167"/>
      <c r="C1275" s="201" t="s">
        <v>1465</v>
      </c>
      <c r="D1275" s="201" t="s">
        <v>332</v>
      </c>
      <c r="E1275" s="202" t="s">
        <v>1466</v>
      </c>
      <c r="F1275" s="203" t="s">
        <v>1467</v>
      </c>
      <c r="G1275" s="204" t="s">
        <v>125</v>
      </c>
      <c r="H1275" s="205">
        <v>2</v>
      </c>
      <c r="I1275" s="206"/>
      <c r="J1275" s="207">
        <f>ROUND(I1275*H1275,2)</f>
        <v>0</v>
      </c>
      <c r="K1275" s="203" t="s">
        <v>126</v>
      </c>
      <c r="L1275" s="208"/>
      <c r="M1275" s="209" t="s">
        <v>5</v>
      </c>
      <c r="N1275" s="210" t="s">
        <v>42</v>
      </c>
      <c r="O1275" s="40"/>
      <c r="P1275" s="177">
        <f>O1275*H1275</f>
        <v>0</v>
      </c>
      <c r="Q1275" s="177">
        <v>2.7E-2</v>
      </c>
      <c r="R1275" s="177">
        <f>Q1275*H1275</f>
        <v>5.3999999999999999E-2</v>
      </c>
      <c r="S1275" s="177">
        <v>0</v>
      </c>
      <c r="T1275" s="178">
        <f>S1275*H1275</f>
        <v>0</v>
      </c>
      <c r="AR1275" s="22" t="s">
        <v>169</v>
      </c>
      <c r="AT1275" s="22" t="s">
        <v>332</v>
      </c>
      <c r="AU1275" s="22" t="s">
        <v>81</v>
      </c>
      <c r="AY1275" s="22" t="s">
        <v>120</v>
      </c>
      <c r="BE1275" s="179">
        <f>IF(N1275="základní",J1275,0)</f>
        <v>0</v>
      </c>
      <c r="BF1275" s="179">
        <f>IF(N1275="snížená",J1275,0)</f>
        <v>0</v>
      </c>
      <c r="BG1275" s="179">
        <f>IF(N1275="zákl. přenesená",J1275,0)</f>
        <v>0</v>
      </c>
      <c r="BH1275" s="179">
        <f>IF(N1275="sníž. přenesená",J1275,0)</f>
        <v>0</v>
      </c>
      <c r="BI1275" s="179">
        <f>IF(N1275="nulová",J1275,0)</f>
        <v>0</v>
      </c>
      <c r="BJ1275" s="22" t="s">
        <v>79</v>
      </c>
      <c r="BK1275" s="179">
        <f>ROUND(I1275*H1275,2)</f>
        <v>0</v>
      </c>
      <c r="BL1275" s="22" t="s">
        <v>127</v>
      </c>
      <c r="BM1275" s="22" t="s">
        <v>1468</v>
      </c>
    </row>
    <row r="1276" spans="2:65" s="1" customFormat="1" ht="27">
      <c r="B1276" s="39"/>
      <c r="D1276" s="180" t="s">
        <v>129</v>
      </c>
      <c r="F1276" s="181" t="s">
        <v>1469</v>
      </c>
      <c r="I1276" s="182"/>
      <c r="L1276" s="39"/>
      <c r="M1276" s="183"/>
      <c r="N1276" s="40"/>
      <c r="O1276" s="40"/>
      <c r="P1276" s="40"/>
      <c r="Q1276" s="40"/>
      <c r="R1276" s="40"/>
      <c r="S1276" s="40"/>
      <c r="T1276" s="68"/>
      <c r="AT1276" s="22" t="s">
        <v>129</v>
      </c>
      <c r="AU1276" s="22" t="s">
        <v>81</v>
      </c>
    </row>
    <row r="1277" spans="2:65" s="11" customFormat="1">
      <c r="B1277" s="185"/>
      <c r="D1277" s="180" t="s">
        <v>133</v>
      </c>
      <c r="E1277" s="186" t="s">
        <v>5</v>
      </c>
      <c r="F1277" s="187" t="s">
        <v>336</v>
      </c>
      <c r="H1277" s="188">
        <v>2</v>
      </c>
      <c r="I1277" s="189"/>
      <c r="L1277" s="185"/>
      <c r="M1277" s="190"/>
      <c r="N1277" s="191"/>
      <c r="O1277" s="191"/>
      <c r="P1277" s="191"/>
      <c r="Q1277" s="191"/>
      <c r="R1277" s="191"/>
      <c r="S1277" s="191"/>
      <c r="T1277" s="192"/>
      <c r="AT1277" s="186" t="s">
        <v>133</v>
      </c>
      <c r="AU1277" s="186" t="s">
        <v>81</v>
      </c>
      <c r="AV1277" s="11" t="s">
        <v>81</v>
      </c>
      <c r="AW1277" s="11" t="s">
        <v>35</v>
      </c>
      <c r="AX1277" s="11" t="s">
        <v>71</v>
      </c>
      <c r="AY1277" s="186" t="s">
        <v>120</v>
      </c>
    </row>
    <row r="1278" spans="2:65" s="12" customFormat="1">
      <c r="B1278" s="193"/>
      <c r="D1278" s="180" t="s">
        <v>133</v>
      </c>
      <c r="E1278" s="194" t="s">
        <v>5</v>
      </c>
      <c r="F1278" s="195" t="s">
        <v>135</v>
      </c>
      <c r="H1278" s="196">
        <v>2</v>
      </c>
      <c r="I1278" s="197"/>
      <c r="L1278" s="193"/>
      <c r="M1278" s="198"/>
      <c r="N1278" s="199"/>
      <c r="O1278" s="199"/>
      <c r="P1278" s="199"/>
      <c r="Q1278" s="199"/>
      <c r="R1278" s="199"/>
      <c r="S1278" s="199"/>
      <c r="T1278" s="200"/>
      <c r="AT1278" s="194" t="s">
        <v>133</v>
      </c>
      <c r="AU1278" s="194" t="s">
        <v>81</v>
      </c>
      <c r="AV1278" s="12" t="s">
        <v>127</v>
      </c>
      <c r="AW1278" s="12" t="s">
        <v>35</v>
      </c>
      <c r="AX1278" s="12" t="s">
        <v>79</v>
      </c>
      <c r="AY1278" s="194" t="s">
        <v>120</v>
      </c>
    </row>
    <row r="1279" spans="2:65" s="1" customFormat="1" ht="25.5" customHeight="1">
      <c r="B1279" s="167"/>
      <c r="C1279" s="201" t="s">
        <v>1470</v>
      </c>
      <c r="D1279" s="201" t="s">
        <v>332</v>
      </c>
      <c r="E1279" s="202" t="s">
        <v>1471</v>
      </c>
      <c r="F1279" s="203" t="s">
        <v>1472</v>
      </c>
      <c r="G1279" s="204" t="s">
        <v>125</v>
      </c>
      <c r="H1279" s="205">
        <v>10</v>
      </c>
      <c r="I1279" s="206"/>
      <c r="J1279" s="207">
        <f>ROUND(I1279*H1279,2)</f>
        <v>0</v>
      </c>
      <c r="K1279" s="203" t="s">
        <v>126</v>
      </c>
      <c r="L1279" s="208"/>
      <c r="M1279" s="209" t="s">
        <v>5</v>
      </c>
      <c r="N1279" s="210" t="s">
        <v>42</v>
      </c>
      <c r="O1279" s="40"/>
      <c r="P1279" s="177">
        <f>O1279*H1279</f>
        <v>0</v>
      </c>
      <c r="Q1279" s="177">
        <v>5.3999999999999999E-2</v>
      </c>
      <c r="R1279" s="177">
        <f>Q1279*H1279</f>
        <v>0.54</v>
      </c>
      <c r="S1279" s="177">
        <v>0</v>
      </c>
      <c r="T1279" s="178">
        <f>S1279*H1279</f>
        <v>0</v>
      </c>
      <c r="AR1279" s="22" t="s">
        <v>169</v>
      </c>
      <c r="AT1279" s="22" t="s">
        <v>332</v>
      </c>
      <c r="AU1279" s="22" t="s">
        <v>81</v>
      </c>
      <c r="AY1279" s="22" t="s">
        <v>120</v>
      </c>
      <c r="BE1279" s="179">
        <f>IF(N1279="základní",J1279,0)</f>
        <v>0</v>
      </c>
      <c r="BF1279" s="179">
        <f>IF(N1279="snížená",J1279,0)</f>
        <v>0</v>
      </c>
      <c r="BG1279" s="179">
        <f>IF(N1279="zákl. přenesená",J1279,0)</f>
        <v>0</v>
      </c>
      <c r="BH1279" s="179">
        <f>IF(N1279="sníž. přenesená",J1279,0)</f>
        <v>0</v>
      </c>
      <c r="BI1279" s="179">
        <f>IF(N1279="nulová",J1279,0)</f>
        <v>0</v>
      </c>
      <c r="BJ1279" s="22" t="s">
        <v>79</v>
      </c>
      <c r="BK1279" s="179">
        <f>ROUND(I1279*H1279,2)</f>
        <v>0</v>
      </c>
      <c r="BL1279" s="22" t="s">
        <v>127</v>
      </c>
      <c r="BM1279" s="22" t="s">
        <v>1473</v>
      </c>
    </row>
    <row r="1280" spans="2:65" s="1" customFormat="1" ht="27">
      <c r="B1280" s="39"/>
      <c r="D1280" s="180" t="s">
        <v>129</v>
      </c>
      <c r="F1280" s="181" t="s">
        <v>1474</v>
      </c>
      <c r="I1280" s="182"/>
      <c r="L1280" s="39"/>
      <c r="M1280" s="183"/>
      <c r="N1280" s="40"/>
      <c r="O1280" s="40"/>
      <c r="P1280" s="40"/>
      <c r="Q1280" s="40"/>
      <c r="R1280" s="40"/>
      <c r="S1280" s="40"/>
      <c r="T1280" s="68"/>
      <c r="AT1280" s="22" t="s">
        <v>129</v>
      </c>
      <c r="AU1280" s="22" t="s">
        <v>81</v>
      </c>
    </row>
    <row r="1281" spans="2:65" s="11" customFormat="1">
      <c r="B1281" s="185"/>
      <c r="D1281" s="180" t="s">
        <v>133</v>
      </c>
      <c r="E1281" s="186" t="s">
        <v>5</v>
      </c>
      <c r="F1281" s="187" t="s">
        <v>1475</v>
      </c>
      <c r="H1281" s="188">
        <v>10</v>
      </c>
      <c r="I1281" s="189"/>
      <c r="L1281" s="185"/>
      <c r="M1281" s="190"/>
      <c r="N1281" s="191"/>
      <c r="O1281" s="191"/>
      <c r="P1281" s="191"/>
      <c r="Q1281" s="191"/>
      <c r="R1281" s="191"/>
      <c r="S1281" s="191"/>
      <c r="T1281" s="192"/>
      <c r="AT1281" s="186" t="s">
        <v>133</v>
      </c>
      <c r="AU1281" s="186" t="s">
        <v>81</v>
      </c>
      <c r="AV1281" s="11" t="s">
        <v>81</v>
      </c>
      <c r="AW1281" s="11" t="s">
        <v>35</v>
      </c>
      <c r="AX1281" s="11" t="s">
        <v>71</v>
      </c>
      <c r="AY1281" s="186" t="s">
        <v>120</v>
      </c>
    </row>
    <row r="1282" spans="2:65" s="12" customFormat="1">
      <c r="B1282" s="193"/>
      <c r="D1282" s="180" t="s">
        <v>133</v>
      </c>
      <c r="E1282" s="194" t="s">
        <v>5</v>
      </c>
      <c r="F1282" s="195" t="s">
        <v>135</v>
      </c>
      <c r="H1282" s="196">
        <v>10</v>
      </c>
      <c r="I1282" s="197"/>
      <c r="L1282" s="193"/>
      <c r="M1282" s="198"/>
      <c r="N1282" s="199"/>
      <c r="O1282" s="199"/>
      <c r="P1282" s="199"/>
      <c r="Q1282" s="199"/>
      <c r="R1282" s="199"/>
      <c r="S1282" s="199"/>
      <c r="T1282" s="200"/>
      <c r="AT1282" s="194" t="s">
        <v>133</v>
      </c>
      <c r="AU1282" s="194" t="s">
        <v>81</v>
      </c>
      <c r="AV1282" s="12" t="s">
        <v>127</v>
      </c>
      <c r="AW1282" s="12" t="s">
        <v>35</v>
      </c>
      <c r="AX1282" s="12" t="s">
        <v>79</v>
      </c>
      <c r="AY1282" s="194" t="s">
        <v>120</v>
      </c>
    </row>
    <row r="1283" spans="2:65" s="1" customFormat="1" ht="25.5" customHeight="1">
      <c r="B1283" s="167"/>
      <c r="C1283" s="201" t="s">
        <v>1476</v>
      </c>
      <c r="D1283" s="201" t="s">
        <v>332</v>
      </c>
      <c r="E1283" s="202" t="s">
        <v>1477</v>
      </c>
      <c r="F1283" s="203" t="s">
        <v>1478</v>
      </c>
      <c r="G1283" s="204" t="s">
        <v>125</v>
      </c>
      <c r="H1283" s="205">
        <v>4</v>
      </c>
      <c r="I1283" s="206"/>
      <c r="J1283" s="207">
        <f>ROUND(I1283*H1283,2)</f>
        <v>0</v>
      </c>
      <c r="K1283" s="203" t="s">
        <v>126</v>
      </c>
      <c r="L1283" s="208"/>
      <c r="M1283" s="209" t="s">
        <v>5</v>
      </c>
      <c r="N1283" s="210" t="s">
        <v>42</v>
      </c>
      <c r="O1283" s="40"/>
      <c r="P1283" s="177">
        <f>O1283*H1283</f>
        <v>0</v>
      </c>
      <c r="Q1283" s="177">
        <v>1.1000000000000001E-3</v>
      </c>
      <c r="R1283" s="177">
        <f>Q1283*H1283</f>
        <v>4.4000000000000003E-3</v>
      </c>
      <c r="S1283" s="177">
        <v>0</v>
      </c>
      <c r="T1283" s="178">
        <f>S1283*H1283</f>
        <v>0</v>
      </c>
      <c r="AR1283" s="22" t="s">
        <v>169</v>
      </c>
      <c r="AT1283" s="22" t="s">
        <v>332</v>
      </c>
      <c r="AU1283" s="22" t="s">
        <v>81</v>
      </c>
      <c r="AY1283" s="22" t="s">
        <v>120</v>
      </c>
      <c r="BE1283" s="179">
        <f>IF(N1283="základní",J1283,0)</f>
        <v>0</v>
      </c>
      <c r="BF1283" s="179">
        <f>IF(N1283="snížená",J1283,0)</f>
        <v>0</v>
      </c>
      <c r="BG1283" s="179">
        <f>IF(N1283="zákl. přenesená",J1283,0)</f>
        <v>0</v>
      </c>
      <c r="BH1283" s="179">
        <f>IF(N1283="sníž. přenesená",J1283,0)</f>
        <v>0</v>
      </c>
      <c r="BI1283" s="179">
        <f>IF(N1283="nulová",J1283,0)</f>
        <v>0</v>
      </c>
      <c r="BJ1283" s="22" t="s">
        <v>79</v>
      </c>
      <c r="BK1283" s="179">
        <f>ROUND(I1283*H1283,2)</f>
        <v>0</v>
      </c>
      <c r="BL1283" s="22" t="s">
        <v>127</v>
      </c>
      <c r="BM1283" s="22" t="s">
        <v>1479</v>
      </c>
    </row>
    <row r="1284" spans="2:65" s="1" customFormat="1">
      <c r="B1284" s="39"/>
      <c r="D1284" s="180" t="s">
        <v>129</v>
      </c>
      <c r="F1284" s="181" t="s">
        <v>1480</v>
      </c>
      <c r="I1284" s="182"/>
      <c r="L1284" s="39"/>
      <c r="M1284" s="183"/>
      <c r="N1284" s="40"/>
      <c r="O1284" s="40"/>
      <c r="P1284" s="40"/>
      <c r="Q1284" s="40"/>
      <c r="R1284" s="40"/>
      <c r="S1284" s="40"/>
      <c r="T1284" s="68"/>
      <c r="AT1284" s="22" t="s">
        <v>129</v>
      </c>
      <c r="AU1284" s="22" t="s">
        <v>81</v>
      </c>
    </row>
    <row r="1285" spans="2:65" s="11" customFormat="1">
      <c r="B1285" s="185"/>
      <c r="D1285" s="180" t="s">
        <v>133</v>
      </c>
      <c r="E1285" s="186" t="s">
        <v>5</v>
      </c>
      <c r="F1285" s="187" t="s">
        <v>1115</v>
      </c>
      <c r="H1285" s="188">
        <v>4</v>
      </c>
      <c r="I1285" s="189"/>
      <c r="L1285" s="185"/>
      <c r="M1285" s="190"/>
      <c r="N1285" s="191"/>
      <c r="O1285" s="191"/>
      <c r="P1285" s="191"/>
      <c r="Q1285" s="191"/>
      <c r="R1285" s="191"/>
      <c r="S1285" s="191"/>
      <c r="T1285" s="192"/>
      <c r="AT1285" s="186" t="s">
        <v>133</v>
      </c>
      <c r="AU1285" s="186" t="s">
        <v>81</v>
      </c>
      <c r="AV1285" s="11" t="s">
        <v>81</v>
      </c>
      <c r="AW1285" s="11" t="s">
        <v>35</v>
      </c>
      <c r="AX1285" s="11" t="s">
        <v>71</v>
      </c>
      <c r="AY1285" s="186" t="s">
        <v>120</v>
      </c>
    </row>
    <row r="1286" spans="2:65" s="12" customFormat="1">
      <c r="B1286" s="193"/>
      <c r="D1286" s="180" t="s">
        <v>133</v>
      </c>
      <c r="E1286" s="194" t="s">
        <v>5</v>
      </c>
      <c r="F1286" s="195" t="s">
        <v>135</v>
      </c>
      <c r="H1286" s="196">
        <v>4</v>
      </c>
      <c r="I1286" s="197"/>
      <c r="L1286" s="193"/>
      <c r="M1286" s="198"/>
      <c r="N1286" s="199"/>
      <c r="O1286" s="199"/>
      <c r="P1286" s="199"/>
      <c r="Q1286" s="199"/>
      <c r="R1286" s="199"/>
      <c r="S1286" s="199"/>
      <c r="T1286" s="200"/>
      <c r="AT1286" s="194" t="s">
        <v>133</v>
      </c>
      <c r="AU1286" s="194" t="s">
        <v>81</v>
      </c>
      <c r="AV1286" s="12" t="s">
        <v>127</v>
      </c>
      <c r="AW1286" s="12" t="s">
        <v>35</v>
      </c>
      <c r="AX1286" s="12" t="s">
        <v>79</v>
      </c>
      <c r="AY1286" s="194" t="s">
        <v>120</v>
      </c>
    </row>
    <row r="1287" spans="2:65" s="1" customFormat="1" ht="16.5" customHeight="1">
      <c r="B1287" s="167"/>
      <c r="C1287" s="201" t="s">
        <v>1481</v>
      </c>
      <c r="D1287" s="201" t="s">
        <v>332</v>
      </c>
      <c r="E1287" s="202" t="s">
        <v>1482</v>
      </c>
      <c r="F1287" s="203" t="s">
        <v>1483</v>
      </c>
      <c r="G1287" s="204" t="s">
        <v>125</v>
      </c>
      <c r="H1287" s="205">
        <v>2</v>
      </c>
      <c r="I1287" s="206"/>
      <c r="J1287" s="207">
        <f>ROUND(I1287*H1287,2)</f>
        <v>0</v>
      </c>
      <c r="K1287" s="203" t="s">
        <v>126</v>
      </c>
      <c r="L1287" s="208"/>
      <c r="M1287" s="209" t="s">
        <v>5</v>
      </c>
      <c r="N1287" s="210" t="s">
        <v>42</v>
      </c>
      <c r="O1287" s="40"/>
      <c r="P1287" s="177">
        <f>O1287*H1287</f>
        <v>0</v>
      </c>
      <c r="Q1287" s="177">
        <v>7.5999999999999998E-2</v>
      </c>
      <c r="R1287" s="177">
        <f>Q1287*H1287</f>
        <v>0.152</v>
      </c>
      <c r="S1287" s="177">
        <v>0</v>
      </c>
      <c r="T1287" s="178">
        <f>S1287*H1287</f>
        <v>0</v>
      </c>
      <c r="AR1287" s="22" t="s">
        <v>169</v>
      </c>
      <c r="AT1287" s="22" t="s">
        <v>332</v>
      </c>
      <c r="AU1287" s="22" t="s">
        <v>81</v>
      </c>
      <c r="AY1287" s="22" t="s">
        <v>120</v>
      </c>
      <c r="BE1287" s="179">
        <f>IF(N1287="základní",J1287,0)</f>
        <v>0</v>
      </c>
      <c r="BF1287" s="179">
        <f>IF(N1287="snížená",J1287,0)</f>
        <v>0</v>
      </c>
      <c r="BG1287" s="179">
        <f>IF(N1287="zákl. přenesená",J1287,0)</f>
        <v>0</v>
      </c>
      <c r="BH1287" s="179">
        <f>IF(N1287="sníž. přenesená",J1287,0)</f>
        <v>0</v>
      </c>
      <c r="BI1287" s="179">
        <f>IF(N1287="nulová",J1287,0)</f>
        <v>0</v>
      </c>
      <c r="BJ1287" s="22" t="s">
        <v>79</v>
      </c>
      <c r="BK1287" s="179">
        <f>ROUND(I1287*H1287,2)</f>
        <v>0</v>
      </c>
      <c r="BL1287" s="22" t="s">
        <v>127</v>
      </c>
      <c r="BM1287" s="22" t="s">
        <v>1484</v>
      </c>
    </row>
    <row r="1288" spans="2:65" s="1" customFormat="1">
      <c r="B1288" s="39"/>
      <c r="D1288" s="180" t="s">
        <v>129</v>
      </c>
      <c r="F1288" s="181" t="s">
        <v>1485</v>
      </c>
      <c r="I1288" s="182"/>
      <c r="L1288" s="39"/>
      <c r="M1288" s="183"/>
      <c r="N1288" s="40"/>
      <c r="O1288" s="40"/>
      <c r="P1288" s="40"/>
      <c r="Q1288" s="40"/>
      <c r="R1288" s="40"/>
      <c r="S1288" s="40"/>
      <c r="T1288" s="68"/>
      <c r="AT1288" s="22" t="s">
        <v>129</v>
      </c>
      <c r="AU1288" s="22" t="s">
        <v>81</v>
      </c>
    </row>
    <row r="1289" spans="2:65" s="11" customFormat="1">
      <c r="B1289" s="185"/>
      <c r="D1289" s="180" t="s">
        <v>133</v>
      </c>
      <c r="E1289" s="186" t="s">
        <v>5</v>
      </c>
      <c r="F1289" s="187" t="s">
        <v>336</v>
      </c>
      <c r="H1289" s="188">
        <v>2</v>
      </c>
      <c r="I1289" s="189"/>
      <c r="L1289" s="185"/>
      <c r="M1289" s="190"/>
      <c r="N1289" s="191"/>
      <c r="O1289" s="191"/>
      <c r="P1289" s="191"/>
      <c r="Q1289" s="191"/>
      <c r="R1289" s="191"/>
      <c r="S1289" s="191"/>
      <c r="T1289" s="192"/>
      <c r="AT1289" s="186" t="s">
        <v>133</v>
      </c>
      <c r="AU1289" s="186" t="s">
        <v>81</v>
      </c>
      <c r="AV1289" s="11" t="s">
        <v>81</v>
      </c>
      <c r="AW1289" s="11" t="s">
        <v>35</v>
      </c>
      <c r="AX1289" s="11" t="s">
        <v>71</v>
      </c>
      <c r="AY1289" s="186" t="s">
        <v>120</v>
      </c>
    </row>
    <row r="1290" spans="2:65" s="12" customFormat="1">
      <c r="B1290" s="193"/>
      <c r="D1290" s="180" t="s">
        <v>133</v>
      </c>
      <c r="E1290" s="194" t="s">
        <v>5</v>
      </c>
      <c r="F1290" s="195" t="s">
        <v>135</v>
      </c>
      <c r="H1290" s="196">
        <v>2</v>
      </c>
      <c r="I1290" s="197"/>
      <c r="L1290" s="193"/>
      <c r="M1290" s="198"/>
      <c r="N1290" s="199"/>
      <c r="O1290" s="199"/>
      <c r="P1290" s="199"/>
      <c r="Q1290" s="199"/>
      <c r="R1290" s="199"/>
      <c r="S1290" s="199"/>
      <c r="T1290" s="200"/>
      <c r="AT1290" s="194" t="s">
        <v>133</v>
      </c>
      <c r="AU1290" s="194" t="s">
        <v>81</v>
      </c>
      <c r="AV1290" s="12" t="s">
        <v>127</v>
      </c>
      <c r="AW1290" s="12" t="s">
        <v>35</v>
      </c>
      <c r="AX1290" s="12" t="s">
        <v>79</v>
      </c>
      <c r="AY1290" s="194" t="s">
        <v>120</v>
      </c>
    </row>
    <row r="1291" spans="2:65" s="1" customFormat="1" ht="16.5" customHeight="1">
      <c r="B1291" s="167"/>
      <c r="C1291" s="201" t="s">
        <v>1486</v>
      </c>
      <c r="D1291" s="201" t="s">
        <v>332</v>
      </c>
      <c r="E1291" s="202" t="s">
        <v>1487</v>
      </c>
      <c r="F1291" s="203" t="s">
        <v>1488</v>
      </c>
      <c r="G1291" s="204" t="s">
        <v>125</v>
      </c>
      <c r="H1291" s="205">
        <v>2</v>
      </c>
      <c r="I1291" s="206"/>
      <c r="J1291" s="207">
        <f>ROUND(I1291*H1291,2)</f>
        <v>0</v>
      </c>
      <c r="K1291" s="203" t="s">
        <v>126</v>
      </c>
      <c r="L1291" s="208"/>
      <c r="M1291" s="209" t="s">
        <v>5</v>
      </c>
      <c r="N1291" s="210" t="s">
        <v>42</v>
      </c>
      <c r="O1291" s="40"/>
      <c r="P1291" s="177">
        <f>O1291*H1291</f>
        <v>0</v>
      </c>
      <c r="Q1291" s="177">
        <v>2E-3</v>
      </c>
      <c r="R1291" s="177">
        <f>Q1291*H1291</f>
        <v>4.0000000000000001E-3</v>
      </c>
      <c r="S1291" s="177">
        <v>0</v>
      </c>
      <c r="T1291" s="178">
        <f>S1291*H1291</f>
        <v>0</v>
      </c>
      <c r="AR1291" s="22" t="s">
        <v>169</v>
      </c>
      <c r="AT1291" s="22" t="s">
        <v>332</v>
      </c>
      <c r="AU1291" s="22" t="s">
        <v>81</v>
      </c>
      <c r="AY1291" s="22" t="s">
        <v>120</v>
      </c>
      <c r="BE1291" s="179">
        <f>IF(N1291="základní",J1291,0)</f>
        <v>0</v>
      </c>
      <c r="BF1291" s="179">
        <f>IF(N1291="snížená",J1291,0)</f>
        <v>0</v>
      </c>
      <c r="BG1291" s="179">
        <f>IF(N1291="zákl. přenesená",J1291,0)</f>
        <v>0</v>
      </c>
      <c r="BH1291" s="179">
        <f>IF(N1291="sníž. přenesená",J1291,0)</f>
        <v>0</v>
      </c>
      <c r="BI1291" s="179">
        <f>IF(N1291="nulová",J1291,0)</f>
        <v>0</v>
      </c>
      <c r="BJ1291" s="22" t="s">
        <v>79</v>
      </c>
      <c r="BK1291" s="179">
        <f>ROUND(I1291*H1291,2)</f>
        <v>0</v>
      </c>
      <c r="BL1291" s="22" t="s">
        <v>127</v>
      </c>
      <c r="BM1291" s="22" t="s">
        <v>1489</v>
      </c>
    </row>
    <row r="1292" spans="2:65" s="1" customFormat="1">
      <c r="B1292" s="39"/>
      <c r="D1292" s="180" t="s">
        <v>129</v>
      </c>
      <c r="F1292" s="181" t="s">
        <v>1490</v>
      </c>
      <c r="I1292" s="182"/>
      <c r="L1292" s="39"/>
      <c r="M1292" s="183"/>
      <c r="N1292" s="40"/>
      <c r="O1292" s="40"/>
      <c r="P1292" s="40"/>
      <c r="Q1292" s="40"/>
      <c r="R1292" s="40"/>
      <c r="S1292" s="40"/>
      <c r="T1292" s="68"/>
      <c r="AT1292" s="22" t="s">
        <v>129</v>
      </c>
      <c r="AU1292" s="22" t="s">
        <v>81</v>
      </c>
    </row>
    <row r="1293" spans="2:65" s="11" customFormat="1">
      <c r="B1293" s="185"/>
      <c r="D1293" s="180" t="s">
        <v>133</v>
      </c>
      <c r="E1293" s="186" t="s">
        <v>5</v>
      </c>
      <c r="F1293" s="187" t="s">
        <v>336</v>
      </c>
      <c r="H1293" s="188">
        <v>2</v>
      </c>
      <c r="I1293" s="189"/>
      <c r="L1293" s="185"/>
      <c r="M1293" s="190"/>
      <c r="N1293" s="191"/>
      <c r="O1293" s="191"/>
      <c r="P1293" s="191"/>
      <c r="Q1293" s="191"/>
      <c r="R1293" s="191"/>
      <c r="S1293" s="191"/>
      <c r="T1293" s="192"/>
      <c r="AT1293" s="186" t="s">
        <v>133</v>
      </c>
      <c r="AU1293" s="186" t="s">
        <v>81</v>
      </c>
      <c r="AV1293" s="11" t="s">
        <v>81</v>
      </c>
      <c r="AW1293" s="11" t="s">
        <v>35</v>
      </c>
      <c r="AX1293" s="11" t="s">
        <v>71</v>
      </c>
      <c r="AY1293" s="186" t="s">
        <v>120</v>
      </c>
    </row>
    <row r="1294" spans="2:65" s="12" customFormat="1">
      <c r="B1294" s="193"/>
      <c r="D1294" s="180" t="s">
        <v>133</v>
      </c>
      <c r="E1294" s="194" t="s">
        <v>5</v>
      </c>
      <c r="F1294" s="195" t="s">
        <v>135</v>
      </c>
      <c r="H1294" s="196">
        <v>2</v>
      </c>
      <c r="I1294" s="197"/>
      <c r="L1294" s="193"/>
      <c r="M1294" s="198"/>
      <c r="N1294" s="199"/>
      <c r="O1294" s="199"/>
      <c r="P1294" s="199"/>
      <c r="Q1294" s="199"/>
      <c r="R1294" s="199"/>
      <c r="S1294" s="199"/>
      <c r="T1294" s="200"/>
      <c r="AT1294" s="194" t="s">
        <v>133</v>
      </c>
      <c r="AU1294" s="194" t="s">
        <v>81</v>
      </c>
      <c r="AV1294" s="12" t="s">
        <v>127</v>
      </c>
      <c r="AW1294" s="12" t="s">
        <v>35</v>
      </c>
      <c r="AX1294" s="12" t="s">
        <v>79</v>
      </c>
      <c r="AY1294" s="194" t="s">
        <v>120</v>
      </c>
    </row>
    <row r="1295" spans="2:65" s="1" customFormat="1" ht="16.5" customHeight="1">
      <c r="B1295" s="167"/>
      <c r="C1295" s="201" t="s">
        <v>1491</v>
      </c>
      <c r="D1295" s="201" t="s">
        <v>332</v>
      </c>
      <c r="E1295" s="202" t="s">
        <v>1492</v>
      </c>
      <c r="F1295" s="203" t="s">
        <v>1493</v>
      </c>
      <c r="G1295" s="204" t="s">
        <v>125</v>
      </c>
      <c r="H1295" s="205">
        <v>14</v>
      </c>
      <c r="I1295" s="206"/>
      <c r="J1295" s="207">
        <f>ROUND(I1295*H1295,2)</f>
        <v>0</v>
      </c>
      <c r="K1295" s="203" t="s">
        <v>126</v>
      </c>
      <c r="L1295" s="208"/>
      <c r="M1295" s="209" t="s">
        <v>5</v>
      </c>
      <c r="N1295" s="210" t="s">
        <v>42</v>
      </c>
      <c r="O1295" s="40"/>
      <c r="P1295" s="177">
        <f>O1295*H1295</f>
        <v>0</v>
      </c>
      <c r="Q1295" s="177">
        <v>2.9999999999999997E-4</v>
      </c>
      <c r="R1295" s="177">
        <f>Q1295*H1295</f>
        <v>4.1999999999999997E-3</v>
      </c>
      <c r="S1295" s="177">
        <v>0</v>
      </c>
      <c r="T1295" s="178">
        <f>S1295*H1295</f>
        <v>0</v>
      </c>
      <c r="AR1295" s="22" t="s">
        <v>169</v>
      </c>
      <c r="AT1295" s="22" t="s">
        <v>332</v>
      </c>
      <c r="AU1295" s="22" t="s">
        <v>81</v>
      </c>
      <c r="AY1295" s="22" t="s">
        <v>120</v>
      </c>
      <c r="BE1295" s="179">
        <f>IF(N1295="základní",J1295,0)</f>
        <v>0</v>
      </c>
      <c r="BF1295" s="179">
        <f>IF(N1295="snížená",J1295,0)</f>
        <v>0</v>
      </c>
      <c r="BG1295" s="179">
        <f>IF(N1295="zákl. přenesená",J1295,0)</f>
        <v>0</v>
      </c>
      <c r="BH1295" s="179">
        <f>IF(N1295="sníž. přenesená",J1295,0)</f>
        <v>0</v>
      </c>
      <c r="BI1295" s="179">
        <f>IF(N1295="nulová",J1295,0)</f>
        <v>0</v>
      </c>
      <c r="BJ1295" s="22" t="s">
        <v>79</v>
      </c>
      <c r="BK1295" s="179">
        <f>ROUND(I1295*H1295,2)</f>
        <v>0</v>
      </c>
      <c r="BL1295" s="22" t="s">
        <v>127</v>
      </c>
      <c r="BM1295" s="22" t="s">
        <v>1494</v>
      </c>
    </row>
    <row r="1296" spans="2:65" s="1" customFormat="1">
      <c r="B1296" s="39"/>
      <c r="D1296" s="180" t="s">
        <v>129</v>
      </c>
      <c r="F1296" s="181" t="s">
        <v>1495</v>
      </c>
      <c r="I1296" s="182"/>
      <c r="L1296" s="39"/>
      <c r="M1296" s="183"/>
      <c r="N1296" s="40"/>
      <c r="O1296" s="40"/>
      <c r="P1296" s="40"/>
      <c r="Q1296" s="40"/>
      <c r="R1296" s="40"/>
      <c r="S1296" s="40"/>
      <c r="T1296" s="68"/>
      <c r="AT1296" s="22" t="s">
        <v>129</v>
      </c>
      <c r="AU1296" s="22" t="s">
        <v>81</v>
      </c>
    </row>
    <row r="1297" spans="2:65" s="11" customFormat="1">
      <c r="B1297" s="185"/>
      <c r="D1297" s="180" t="s">
        <v>133</v>
      </c>
      <c r="E1297" s="186" t="s">
        <v>5</v>
      </c>
      <c r="F1297" s="187" t="s">
        <v>1496</v>
      </c>
      <c r="H1297" s="188">
        <v>14</v>
      </c>
      <c r="I1297" s="189"/>
      <c r="L1297" s="185"/>
      <c r="M1297" s="190"/>
      <c r="N1297" s="191"/>
      <c r="O1297" s="191"/>
      <c r="P1297" s="191"/>
      <c r="Q1297" s="191"/>
      <c r="R1297" s="191"/>
      <c r="S1297" s="191"/>
      <c r="T1297" s="192"/>
      <c r="AT1297" s="186" t="s">
        <v>133</v>
      </c>
      <c r="AU1297" s="186" t="s">
        <v>81</v>
      </c>
      <c r="AV1297" s="11" t="s">
        <v>81</v>
      </c>
      <c r="AW1297" s="11" t="s">
        <v>35</v>
      </c>
      <c r="AX1297" s="11" t="s">
        <v>71</v>
      </c>
      <c r="AY1297" s="186" t="s">
        <v>120</v>
      </c>
    </row>
    <row r="1298" spans="2:65" s="12" customFormat="1">
      <c r="B1298" s="193"/>
      <c r="D1298" s="180" t="s">
        <v>133</v>
      </c>
      <c r="E1298" s="194" t="s">
        <v>5</v>
      </c>
      <c r="F1298" s="195" t="s">
        <v>135</v>
      </c>
      <c r="H1298" s="196">
        <v>14</v>
      </c>
      <c r="I1298" s="197"/>
      <c r="L1298" s="193"/>
      <c r="M1298" s="198"/>
      <c r="N1298" s="199"/>
      <c r="O1298" s="199"/>
      <c r="P1298" s="199"/>
      <c r="Q1298" s="199"/>
      <c r="R1298" s="199"/>
      <c r="S1298" s="199"/>
      <c r="T1298" s="200"/>
      <c r="AT1298" s="194" t="s">
        <v>133</v>
      </c>
      <c r="AU1298" s="194" t="s">
        <v>81</v>
      </c>
      <c r="AV1298" s="12" t="s">
        <v>127</v>
      </c>
      <c r="AW1298" s="12" t="s">
        <v>35</v>
      </c>
      <c r="AX1298" s="12" t="s">
        <v>79</v>
      </c>
      <c r="AY1298" s="194" t="s">
        <v>120</v>
      </c>
    </row>
    <row r="1299" spans="2:65" s="1" customFormat="1" ht="25.5" customHeight="1">
      <c r="B1299" s="167"/>
      <c r="C1299" s="201" t="s">
        <v>1497</v>
      </c>
      <c r="D1299" s="201" t="s">
        <v>332</v>
      </c>
      <c r="E1299" s="202" t="s">
        <v>1498</v>
      </c>
      <c r="F1299" s="203" t="s">
        <v>1499</v>
      </c>
      <c r="G1299" s="204" t="s">
        <v>125</v>
      </c>
      <c r="H1299" s="205">
        <v>10</v>
      </c>
      <c r="I1299" s="206"/>
      <c r="J1299" s="207">
        <f>ROUND(I1299*H1299,2)</f>
        <v>0</v>
      </c>
      <c r="K1299" s="203" t="s">
        <v>126</v>
      </c>
      <c r="L1299" s="208"/>
      <c r="M1299" s="209" t="s">
        <v>5</v>
      </c>
      <c r="N1299" s="210" t="s">
        <v>42</v>
      </c>
      <c r="O1299" s="40"/>
      <c r="P1299" s="177">
        <f>O1299*H1299</f>
        <v>0</v>
      </c>
      <c r="Q1299" s="177">
        <v>2.8400000000000002E-2</v>
      </c>
      <c r="R1299" s="177">
        <f>Q1299*H1299</f>
        <v>0.28400000000000003</v>
      </c>
      <c r="S1299" s="177">
        <v>0</v>
      </c>
      <c r="T1299" s="178">
        <f>S1299*H1299</f>
        <v>0</v>
      </c>
      <c r="AR1299" s="22" t="s">
        <v>169</v>
      </c>
      <c r="AT1299" s="22" t="s">
        <v>332</v>
      </c>
      <c r="AU1299" s="22" t="s">
        <v>81</v>
      </c>
      <c r="AY1299" s="22" t="s">
        <v>120</v>
      </c>
      <c r="BE1299" s="179">
        <f>IF(N1299="základní",J1299,0)</f>
        <v>0</v>
      </c>
      <c r="BF1299" s="179">
        <f>IF(N1299="snížená",J1299,0)</f>
        <v>0</v>
      </c>
      <c r="BG1299" s="179">
        <f>IF(N1299="zákl. přenesená",J1299,0)</f>
        <v>0</v>
      </c>
      <c r="BH1299" s="179">
        <f>IF(N1299="sníž. přenesená",J1299,0)</f>
        <v>0</v>
      </c>
      <c r="BI1299" s="179">
        <f>IF(N1299="nulová",J1299,0)</f>
        <v>0</v>
      </c>
      <c r="BJ1299" s="22" t="s">
        <v>79</v>
      </c>
      <c r="BK1299" s="179">
        <f>ROUND(I1299*H1299,2)</f>
        <v>0</v>
      </c>
      <c r="BL1299" s="22" t="s">
        <v>127</v>
      </c>
      <c r="BM1299" s="22" t="s">
        <v>1500</v>
      </c>
    </row>
    <row r="1300" spans="2:65" s="1" customFormat="1">
      <c r="B1300" s="39"/>
      <c r="D1300" s="180" t="s">
        <v>129</v>
      </c>
      <c r="F1300" s="181" t="s">
        <v>1501</v>
      </c>
      <c r="I1300" s="182"/>
      <c r="L1300" s="39"/>
      <c r="M1300" s="183"/>
      <c r="N1300" s="40"/>
      <c r="O1300" s="40"/>
      <c r="P1300" s="40"/>
      <c r="Q1300" s="40"/>
      <c r="R1300" s="40"/>
      <c r="S1300" s="40"/>
      <c r="T1300" s="68"/>
      <c r="AT1300" s="22" t="s">
        <v>129</v>
      </c>
      <c r="AU1300" s="22" t="s">
        <v>81</v>
      </c>
    </row>
    <row r="1301" spans="2:65" s="11" customFormat="1">
      <c r="B1301" s="185"/>
      <c r="D1301" s="180" t="s">
        <v>133</v>
      </c>
      <c r="E1301" s="186" t="s">
        <v>5</v>
      </c>
      <c r="F1301" s="187" t="s">
        <v>1475</v>
      </c>
      <c r="H1301" s="188">
        <v>10</v>
      </c>
      <c r="I1301" s="189"/>
      <c r="L1301" s="185"/>
      <c r="M1301" s="190"/>
      <c r="N1301" s="191"/>
      <c r="O1301" s="191"/>
      <c r="P1301" s="191"/>
      <c r="Q1301" s="191"/>
      <c r="R1301" s="191"/>
      <c r="S1301" s="191"/>
      <c r="T1301" s="192"/>
      <c r="AT1301" s="186" t="s">
        <v>133</v>
      </c>
      <c r="AU1301" s="186" t="s">
        <v>81</v>
      </c>
      <c r="AV1301" s="11" t="s">
        <v>81</v>
      </c>
      <c r="AW1301" s="11" t="s">
        <v>35</v>
      </c>
      <c r="AX1301" s="11" t="s">
        <v>71</v>
      </c>
      <c r="AY1301" s="186" t="s">
        <v>120</v>
      </c>
    </row>
    <row r="1302" spans="2:65" s="12" customFormat="1">
      <c r="B1302" s="193"/>
      <c r="D1302" s="180" t="s">
        <v>133</v>
      </c>
      <c r="E1302" s="194" t="s">
        <v>5</v>
      </c>
      <c r="F1302" s="195" t="s">
        <v>135</v>
      </c>
      <c r="H1302" s="196">
        <v>10</v>
      </c>
      <c r="I1302" s="197"/>
      <c r="L1302" s="193"/>
      <c r="M1302" s="198"/>
      <c r="N1302" s="199"/>
      <c r="O1302" s="199"/>
      <c r="P1302" s="199"/>
      <c r="Q1302" s="199"/>
      <c r="R1302" s="199"/>
      <c r="S1302" s="199"/>
      <c r="T1302" s="200"/>
      <c r="AT1302" s="194" t="s">
        <v>133</v>
      </c>
      <c r="AU1302" s="194" t="s">
        <v>81</v>
      </c>
      <c r="AV1302" s="12" t="s">
        <v>127</v>
      </c>
      <c r="AW1302" s="12" t="s">
        <v>35</v>
      </c>
      <c r="AX1302" s="12" t="s">
        <v>79</v>
      </c>
      <c r="AY1302" s="194" t="s">
        <v>120</v>
      </c>
    </row>
    <row r="1303" spans="2:65" s="1" customFormat="1" ht="25.5" customHeight="1">
      <c r="B1303" s="167"/>
      <c r="C1303" s="201" t="s">
        <v>1502</v>
      </c>
      <c r="D1303" s="201" t="s">
        <v>332</v>
      </c>
      <c r="E1303" s="202" t="s">
        <v>1503</v>
      </c>
      <c r="F1303" s="203" t="s">
        <v>1504</v>
      </c>
      <c r="G1303" s="204" t="s">
        <v>125</v>
      </c>
      <c r="H1303" s="205">
        <v>4</v>
      </c>
      <c r="I1303" s="206"/>
      <c r="J1303" s="207">
        <f>ROUND(I1303*H1303,2)</f>
        <v>0</v>
      </c>
      <c r="K1303" s="203" t="s">
        <v>126</v>
      </c>
      <c r="L1303" s="208"/>
      <c r="M1303" s="209" t="s">
        <v>5</v>
      </c>
      <c r="N1303" s="210" t="s">
        <v>42</v>
      </c>
      <c r="O1303" s="40"/>
      <c r="P1303" s="177">
        <f>O1303*H1303</f>
        <v>0</v>
      </c>
      <c r="Q1303" s="177">
        <v>1.46E-2</v>
      </c>
      <c r="R1303" s="177">
        <f>Q1303*H1303</f>
        <v>5.8400000000000001E-2</v>
      </c>
      <c r="S1303" s="177">
        <v>0</v>
      </c>
      <c r="T1303" s="178">
        <f>S1303*H1303</f>
        <v>0</v>
      </c>
      <c r="AR1303" s="22" t="s">
        <v>169</v>
      </c>
      <c r="AT1303" s="22" t="s">
        <v>332</v>
      </c>
      <c r="AU1303" s="22" t="s">
        <v>81</v>
      </c>
      <c r="AY1303" s="22" t="s">
        <v>120</v>
      </c>
      <c r="BE1303" s="179">
        <f>IF(N1303="základní",J1303,0)</f>
        <v>0</v>
      </c>
      <c r="BF1303" s="179">
        <f>IF(N1303="snížená",J1303,0)</f>
        <v>0</v>
      </c>
      <c r="BG1303" s="179">
        <f>IF(N1303="zákl. přenesená",J1303,0)</f>
        <v>0</v>
      </c>
      <c r="BH1303" s="179">
        <f>IF(N1303="sníž. přenesená",J1303,0)</f>
        <v>0</v>
      </c>
      <c r="BI1303" s="179">
        <f>IF(N1303="nulová",J1303,0)</f>
        <v>0</v>
      </c>
      <c r="BJ1303" s="22" t="s">
        <v>79</v>
      </c>
      <c r="BK1303" s="179">
        <f>ROUND(I1303*H1303,2)</f>
        <v>0</v>
      </c>
      <c r="BL1303" s="22" t="s">
        <v>127</v>
      </c>
      <c r="BM1303" s="22" t="s">
        <v>1505</v>
      </c>
    </row>
    <row r="1304" spans="2:65" s="1" customFormat="1">
      <c r="B1304" s="39"/>
      <c r="D1304" s="180" t="s">
        <v>129</v>
      </c>
      <c r="F1304" s="181" t="s">
        <v>1506</v>
      </c>
      <c r="I1304" s="182"/>
      <c r="L1304" s="39"/>
      <c r="M1304" s="183"/>
      <c r="N1304" s="40"/>
      <c r="O1304" s="40"/>
      <c r="P1304" s="40"/>
      <c r="Q1304" s="40"/>
      <c r="R1304" s="40"/>
      <c r="S1304" s="40"/>
      <c r="T1304" s="68"/>
      <c r="AT1304" s="22" t="s">
        <v>129</v>
      </c>
      <c r="AU1304" s="22" t="s">
        <v>81</v>
      </c>
    </row>
    <row r="1305" spans="2:65" s="11" customFormat="1">
      <c r="B1305" s="185"/>
      <c r="D1305" s="180" t="s">
        <v>133</v>
      </c>
      <c r="E1305" s="186" t="s">
        <v>5</v>
      </c>
      <c r="F1305" s="187" t="s">
        <v>1115</v>
      </c>
      <c r="H1305" s="188">
        <v>4</v>
      </c>
      <c r="I1305" s="189"/>
      <c r="L1305" s="185"/>
      <c r="M1305" s="190"/>
      <c r="N1305" s="191"/>
      <c r="O1305" s="191"/>
      <c r="P1305" s="191"/>
      <c r="Q1305" s="191"/>
      <c r="R1305" s="191"/>
      <c r="S1305" s="191"/>
      <c r="T1305" s="192"/>
      <c r="AT1305" s="186" t="s">
        <v>133</v>
      </c>
      <c r="AU1305" s="186" t="s">
        <v>81</v>
      </c>
      <c r="AV1305" s="11" t="s">
        <v>81</v>
      </c>
      <c r="AW1305" s="11" t="s">
        <v>35</v>
      </c>
      <c r="AX1305" s="11" t="s">
        <v>71</v>
      </c>
      <c r="AY1305" s="186" t="s">
        <v>120</v>
      </c>
    </row>
    <row r="1306" spans="2:65" s="12" customFormat="1">
      <c r="B1306" s="193"/>
      <c r="D1306" s="180" t="s">
        <v>133</v>
      </c>
      <c r="E1306" s="194" t="s">
        <v>5</v>
      </c>
      <c r="F1306" s="195" t="s">
        <v>135</v>
      </c>
      <c r="H1306" s="196">
        <v>4</v>
      </c>
      <c r="I1306" s="197"/>
      <c r="L1306" s="193"/>
      <c r="M1306" s="198"/>
      <c r="N1306" s="199"/>
      <c r="O1306" s="199"/>
      <c r="P1306" s="199"/>
      <c r="Q1306" s="199"/>
      <c r="R1306" s="199"/>
      <c r="S1306" s="199"/>
      <c r="T1306" s="200"/>
      <c r="AT1306" s="194" t="s">
        <v>133</v>
      </c>
      <c r="AU1306" s="194" t="s">
        <v>81</v>
      </c>
      <c r="AV1306" s="12" t="s">
        <v>127</v>
      </c>
      <c r="AW1306" s="12" t="s">
        <v>35</v>
      </c>
      <c r="AX1306" s="12" t="s">
        <v>79</v>
      </c>
      <c r="AY1306" s="194" t="s">
        <v>120</v>
      </c>
    </row>
    <row r="1307" spans="2:65" s="1" customFormat="1" ht="16.5" customHeight="1">
      <c r="B1307" s="167"/>
      <c r="C1307" s="168" t="s">
        <v>1507</v>
      </c>
      <c r="D1307" s="168" t="s">
        <v>122</v>
      </c>
      <c r="E1307" s="169" t="s">
        <v>1508</v>
      </c>
      <c r="F1307" s="170" t="s">
        <v>1509</v>
      </c>
      <c r="G1307" s="171" t="s">
        <v>153</v>
      </c>
      <c r="H1307" s="172">
        <v>194.76</v>
      </c>
      <c r="I1307" s="173"/>
      <c r="J1307" s="174">
        <f>ROUND(I1307*H1307,2)</f>
        <v>0</v>
      </c>
      <c r="K1307" s="170" t="s">
        <v>126</v>
      </c>
      <c r="L1307" s="39"/>
      <c r="M1307" s="175" t="s">
        <v>5</v>
      </c>
      <c r="N1307" s="176" t="s">
        <v>42</v>
      </c>
      <c r="O1307" s="40"/>
      <c r="P1307" s="177">
        <f>O1307*H1307</f>
        <v>0</v>
      </c>
      <c r="Q1307" s="177">
        <v>0</v>
      </c>
      <c r="R1307" s="177">
        <f>Q1307*H1307</f>
        <v>0</v>
      </c>
      <c r="S1307" s="177">
        <v>0.02</v>
      </c>
      <c r="T1307" s="178">
        <f>S1307*H1307</f>
        <v>3.8952</v>
      </c>
      <c r="AR1307" s="22" t="s">
        <v>127</v>
      </c>
      <c r="AT1307" s="22" t="s">
        <v>122</v>
      </c>
      <c r="AU1307" s="22" t="s">
        <v>81</v>
      </c>
      <c r="AY1307" s="22" t="s">
        <v>120</v>
      </c>
      <c r="BE1307" s="179">
        <f>IF(N1307="základní",J1307,0)</f>
        <v>0</v>
      </c>
      <c r="BF1307" s="179">
        <f>IF(N1307="snížená",J1307,0)</f>
        <v>0</v>
      </c>
      <c r="BG1307" s="179">
        <f>IF(N1307="zákl. přenesená",J1307,0)</f>
        <v>0</v>
      </c>
      <c r="BH1307" s="179">
        <f>IF(N1307="sníž. přenesená",J1307,0)</f>
        <v>0</v>
      </c>
      <c r="BI1307" s="179">
        <f>IF(N1307="nulová",J1307,0)</f>
        <v>0</v>
      </c>
      <c r="BJ1307" s="22" t="s">
        <v>79</v>
      </c>
      <c r="BK1307" s="179">
        <f>ROUND(I1307*H1307,2)</f>
        <v>0</v>
      </c>
      <c r="BL1307" s="22" t="s">
        <v>127</v>
      </c>
      <c r="BM1307" s="22" t="s">
        <v>1510</v>
      </c>
    </row>
    <row r="1308" spans="2:65" s="1" customFormat="1" ht="27">
      <c r="B1308" s="39"/>
      <c r="D1308" s="180" t="s">
        <v>129</v>
      </c>
      <c r="F1308" s="181" t="s">
        <v>1511</v>
      </c>
      <c r="I1308" s="182"/>
      <c r="L1308" s="39"/>
      <c r="M1308" s="183"/>
      <c r="N1308" s="40"/>
      <c r="O1308" s="40"/>
      <c r="P1308" s="40"/>
      <c r="Q1308" s="40"/>
      <c r="R1308" s="40"/>
      <c r="S1308" s="40"/>
      <c r="T1308" s="68"/>
      <c r="AT1308" s="22" t="s">
        <v>129</v>
      </c>
      <c r="AU1308" s="22" t="s">
        <v>81</v>
      </c>
    </row>
    <row r="1309" spans="2:65" s="11" customFormat="1">
      <c r="B1309" s="185"/>
      <c r="D1309" s="180" t="s">
        <v>133</v>
      </c>
      <c r="E1309" s="186" t="s">
        <v>5</v>
      </c>
      <c r="F1309" s="187" t="s">
        <v>180</v>
      </c>
      <c r="H1309" s="188">
        <v>64.2</v>
      </c>
      <c r="I1309" s="189"/>
      <c r="L1309" s="185"/>
      <c r="M1309" s="190"/>
      <c r="N1309" s="191"/>
      <c r="O1309" s="191"/>
      <c r="P1309" s="191"/>
      <c r="Q1309" s="191"/>
      <c r="R1309" s="191"/>
      <c r="S1309" s="191"/>
      <c r="T1309" s="192"/>
      <c r="AT1309" s="186" t="s">
        <v>133</v>
      </c>
      <c r="AU1309" s="186" t="s">
        <v>81</v>
      </c>
      <c r="AV1309" s="11" t="s">
        <v>81</v>
      </c>
      <c r="AW1309" s="11" t="s">
        <v>35</v>
      </c>
      <c r="AX1309" s="11" t="s">
        <v>71</v>
      </c>
      <c r="AY1309" s="186" t="s">
        <v>120</v>
      </c>
    </row>
    <row r="1310" spans="2:65" s="11" customFormat="1">
      <c r="B1310" s="185"/>
      <c r="D1310" s="180" t="s">
        <v>133</v>
      </c>
      <c r="E1310" s="186" t="s">
        <v>5</v>
      </c>
      <c r="F1310" s="187" t="s">
        <v>197</v>
      </c>
      <c r="H1310" s="188">
        <v>130.56</v>
      </c>
      <c r="I1310" s="189"/>
      <c r="L1310" s="185"/>
      <c r="M1310" s="190"/>
      <c r="N1310" s="191"/>
      <c r="O1310" s="191"/>
      <c r="P1310" s="191"/>
      <c r="Q1310" s="191"/>
      <c r="R1310" s="191"/>
      <c r="S1310" s="191"/>
      <c r="T1310" s="192"/>
      <c r="AT1310" s="186" t="s">
        <v>133</v>
      </c>
      <c r="AU1310" s="186" t="s">
        <v>81</v>
      </c>
      <c r="AV1310" s="11" t="s">
        <v>81</v>
      </c>
      <c r="AW1310" s="11" t="s">
        <v>35</v>
      </c>
      <c r="AX1310" s="11" t="s">
        <v>71</v>
      </c>
      <c r="AY1310" s="186" t="s">
        <v>120</v>
      </c>
    </row>
    <row r="1311" spans="2:65" s="12" customFormat="1">
      <c r="B1311" s="193"/>
      <c r="D1311" s="180" t="s">
        <v>133</v>
      </c>
      <c r="E1311" s="194" t="s">
        <v>5</v>
      </c>
      <c r="F1311" s="195" t="s">
        <v>135</v>
      </c>
      <c r="H1311" s="196">
        <v>194.76</v>
      </c>
      <c r="I1311" s="197"/>
      <c r="L1311" s="193"/>
      <c r="M1311" s="198"/>
      <c r="N1311" s="199"/>
      <c r="O1311" s="199"/>
      <c r="P1311" s="199"/>
      <c r="Q1311" s="199"/>
      <c r="R1311" s="199"/>
      <c r="S1311" s="199"/>
      <c r="T1311" s="200"/>
      <c r="AT1311" s="194" t="s">
        <v>133</v>
      </c>
      <c r="AU1311" s="194" t="s">
        <v>81</v>
      </c>
      <c r="AV1311" s="12" t="s">
        <v>127</v>
      </c>
      <c r="AW1311" s="12" t="s">
        <v>35</v>
      </c>
      <c r="AX1311" s="12" t="s">
        <v>79</v>
      </c>
      <c r="AY1311" s="194" t="s">
        <v>120</v>
      </c>
    </row>
    <row r="1312" spans="2:65" s="1" customFormat="1" ht="25.5" customHeight="1">
      <c r="B1312" s="167"/>
      <c r="C1312" s="168" t="s">
        <v>1512</v>
      </c>
      <c r="D1312" s="168" t="s">
        <v>122</v>
      </c>
      <c r="E1312" s="169" t="s">
        <v>1513</v>
      </c>
      <c r="F1312" s="170" t="s">
        <v>1514</v>
      </c>
      <c r="G1312" s="171" t="s">
        <v>153</v>
      </c>
      <c r="H1312" s="172">
        <v>194.76</v>
      </c>
      <c r="I1312" s="173"/>
      <c r="J1312" s="174">
        <f>ROUND(I1312*H1312,2)</f>
        <v>0</v>
      </c>
      <c r="K1312" s="170" t="s">
        <v>126</v>
      </c>
      <c r="L1312" s="39"/>
      <c r="M1312" s="175" t="s">
        <v>5</v>
      </c>
      <c r="N1312" s="176" t="s">
        <v>42</v>
      </c>
      <c r="O1312" s="40"/>
      <c r="P1312" s="177">
        <f>O1312*H1312</f>
        <v>0</v>
      </c>
      <c r="Q1312" s="177">
        <v>0</v>
      </c>
      <c r="R1312" s="177">
        <f>Q1312*H1312</f>
        <v>0</v>
      </c>
      <c r="S1312" s="177">
        <v>0.02</v>
      </c>
      <c r="T1312" s="178">
        <f>S1312*H1312</f>
        <v>3.8952</v>
      </c>
      <c r="AR1312" s="22" t="s">
        <v>127</v>
      </c>
      <c r="AT1312" s="22" t="s">
        <v>122</v>
      </c>
      <c r="AU1312" s="22" t="s">
        <v>81</v>
      </c>
      <c r="AY1312" s="22" t="s">
        <v>120</v>
      </c>
      <c r="BE1312" s="179">
        <f>IF(N1312="základní",J1312,0)</f>
        <v>0</v>
      </c>
      <c r="BF1312" s="179">
        <f>IF(N1312="snížená",J1312,0)</f>
        <v>0</v>
      </c>
      <c r="BG1312" s="179">
        <f>IF(N1312="zákl. přenesená",J1312,0)</f>
        <v>0</v>
      </c>
      <c r="BH1312" s="179">
        <f>IF(N1312="sníž. přenesená",J1312,0)</f>
        <v>0</v>
      </c>
      <c r="BI1312" s="179">
        <f>IF(N1312="nulová",J1312,0)</f>
        <v>0</v>
      </c>
      <c r="BJ1312" s="22" t="s">
        <v>79</v>
      </c>
      <c r="BK1312" s="179">
        <f>ROUND(I1312*H1312,2)</f>
        <v>0</v>
      </c>
      <c r="BL1312" s="22" t="s">
        <v>127</v>
      </c>
      <c r="BM1312" s="22" t="s">
        <v>1515</v>
      </c>
    </row>
    <row r="1313" spans="2:65" s="1" customFormat="1" ht="40.5">
      <c r="B1313" s="39"/>
      <c r="D1313" s="180" t="s">
        <v>129</v>
      </c>
      <c r="F1313" s="181" t="s">
        <v>1516</v>
      </c>
      <c r="I1313" s="182"/>
      <c r="L1313" s="39"/>
      <c r="M1313" s="183"/>
      <c r="N1313" s="40"/>
      <c r="O1313" s="40"/>
      <c r="P1313" s="40"/>
      <c r="Q1313" s="40"/>
      <c r="R1313" s="40"/>
      <c r="S1313" s="40"/>
      <c r="T1313" s="68"/>
      <c r="AT1313" s="22" t="s">
        <v>129</v>
      </c>
      <c r="AU1313" s="22" t="s">
        <v>81</v>
      </c>
    </row>
    <row r="1314" spans="2:65" s="11" customFormat="1">
      <c r="B1314" s="185"/>
      <c r="D1314" s="180" t="s">
        <v>133</v>
      </c>
      <c r="E1314" s="186" t="s">
        <v>5</v>
      </c>
      <c r="F1314" s="187" t="s">
        <v>180</v>
      </c>
      <c r="H1314" s="188">
        <v>64.2</v>
      </c>
      <c r="I1314" s="189"/>
      <c r="L1314" s="185"/>
      <c r="M1314" s="190"/>
      <c r="N1314" s="191"/>
      <c r="O1314" s="191"/>
      <c r="P1314" s="191"/>
      <c r="Q1314" s="191"/>
      <c r="R1314" s="191"/>
      <c r="S1314" s="191"/>
      <c r="T1314" s="192"/>
      <c r="AT1314" s="186" t="s">
        <v>133</v>
      </c>
      <c r="AU1314" s="186" t="s">
        <v>81</v>
      </c>
      <c r="AV1314" s="11" t="s">
        <v>81</v>
      </c>
      <c r="AW1314" s="11" t="s">
        <v>35</v>
      </c>
      <c r="AX1314" s="11" t="s">
        <v>71</v>
      </c>
      <c r="AY1314" s="186" t="s">
        <v>120</v>
      </c>
    </row>
    <row r="1315" spans="2:65" s="11" customFormat="1">
      <c r="B1315" s="185"/>
      <c r="D1315" s="180" t="s">
        <v>133</v>
      </c>
      <c r="E1315" s="186" t="s">
        <v>5</v>
      </c>
      <c r="F1315" s="187" t="s">
        <v>197</v>
      </c>
      <c r="H1315" s="188">
        <v>130.56</v>
      </c>
      <c r="I1315" s="189"/>
      <c r="L1315" s="185"/>
      <c r="M1315" s="190"/>
      <c r="N1315" s="191"/>
      <c r="O1315" s="191"/>
      <c r="P1315" s="191"/>
      <c r="Q1315" s="191"/>
      <c r="R1315" s="191"/>
      <c r="S1315" s="191"/>
      <c r="T1315" s="192"/>
      <c r="AT1315" s="186" t="s">
        <v>133</v>
      </c>
      <c r="AU1315" s="186" t="s">
        <v>81</v>
      </c>
      <c r="AV1315" s="11" t="s">
        <v>81</v>
      </c>
      <c r="AW1315" s="11" t="s">
        <v>35</v>
      </c>
      <c r="AX1315" s="11" t="s">
        <v>71</v>
      </c>
      <c r="AY1315" s="186" t="s">
        <v>120</v>
      </c>
    </row>
    <row r="1316" spans="2:65" s="12" customFormat="1">
      <c r="B1316" s="193"/>
      <c r="D1316" s="180" t="s">
        <v>133</v>
      </c>
      <c r="E1316" s="194" t="s">
        <v>5</v>
      </c>
      <c r="F1316" s="195" t="s">
        <v>135</v>
      </c>
      <c r="H1316" s="196">
        <v>194.76</v>
      </c>
      <c r="I1316" s="197"/>
      <c r="L1316" s="193"/>
      <c r="M1316" s="198"/>
      <c r="N1316" s="199"/>
      <c r="O1316" s="199"/>
      <c r="P1316" s="199"/>
      <c r="Q1316" s="199"/>
      <c r="R1316" s="199"/>
      <c r="S1316" s="199"/>
      <c r="T1316" s="200"/>
      <c r="AT1316" s="194" t="s">
        <v>133</v>
      </c>
      <c r="AU1316" s="194" t="s">
        <v>81</v>
      </c>
      <c r="AV1316" s="12" t="s">
        <v>127</v>
      </c>
      <c r="AW1316" s="12" t="s">
        <v>35</v>
      </c>
      <c r="AX1316" s="12" t="s">
        <v>79</v>
      </c>
      <c r="AY1316" s="194" t="s">
        <v>120</v>
      </c>
    </row>
    <row r="1317" spans="2:65" s="1" customFormat="1" ht="25.5" customHeight="1">
      <c r="B1317" s="167"/>
      <c r="C1317" s="168" t="s">
        <v>1517</v>
      </c>
      <c r="D1317" s="168" t="s">
        <v>122</v>
      </c>
      <c r="E1317" s="169" t="s">
        <v>1518</v>
      </c>
      <c r="F1317" s="170" t="s">
        <v>1519</v>
      </c>
      <c r="G1317" s="171" t="s">
        <v>153</v>
      </c>
      <c r="H1317" s="172">
        <v>194.76</v>
      </c>
      <c r="I1317" s="173"/>
      <c r="J1317" s="174">
        <f>ROUND(I1317*H1317,2)</f>
        <v>0</v>
      </c>
      <c r="K1317" s="170" t="s">
        <v>126</v>
      </c>
      <c r="L1317" s="39"/>
      <c r="M1317" s="175" t="s">
        <v>5</v>
      </c>
      <c r="N1317" s="176" t="s">
        <v>42</v>
      </c>
      <c r="O1317" s="40"/>
      <c r="P1317" s="177">
        <f>O1317*H1317</f>
        <v>0</v>
      </c>
      <c r="Q1317" s="177">
        <v>0</v>
      </c>
      <c r="R1317" s="177">
        <f>Q1317*H1317</f>
        <v>0</v>
      </c>
      <c r="S1317" s="177">
        <v>0.02</v>
      </c>
      <c r="T1317" s="178">
        <f>S1317*H1317</f>
        <v>3.8952</v>
      </c>
      <c r="AR1317" s="22" t="s">
        <v>127</v>
      </c>
      <c r="AT1317" s="22" t="s">
        <v>122</v>
      </c>
      <c r="AU1317" s="22" t="s">
        <v>81</v>
      </c>
      <c r="AY1317" s="22" t="s">
        <v>120</v>
      </c>
      <c r="BE1317" s="179">
        <f>IF(N1317="základní",J1317,0)</f>
        <v>0</v>
      </c>
      <c r="BF1317" s="179">
        <f>IF(N1317="snížená",J1317,0)</f>
        <v>0</v>
      </c>
      <c r="BG1317" s="179">
        <f>IF(N1317="zákl. přenesená",J1317,0)</f>
        <v>0</v>
      </c>
      <c r="BH1317" s="179">
        <f>IF(N1317="sníž. přenesená",J1317,0)</f>
        <v>0</v>
      </c>
      <c r="BI1317" s="179">
        <f>IF(N1317="nulová",J1317,0)</f>
        <v>0</v>
      </c>
      <c r="BJ1317" s="22" t="s">
        <v>79</v>
      </c>
      <c r="BK1317" s="179">
        <f>ROUND(I1317*H1317,2)</f>
        <v>0</v>
      </c>
      <c r="BL1317" s="22" t="s">
        <v>127</v>
      </c>
      <c r="BM1317" s="22" t="s">
        <v>1520</v>
      </c>
    </row>
    <row r="1318" spans="2:65" s="1" customFormat="1" ht="40.5">
      <c r="B1318" s="39"/>
      <c r="D1318" s="180" t="s">
        <v>129</v>
      </c>
      <c r="F1318" s="181" t="s">
        <v>1521</v>
      </c>
      <c r="I1318" s="182"/>
      <c r="L1318" s="39"/>
      <c r="M1318" s="183"/>
      <c r="N1318" s="40"/>
      <c r="O1318" s="40"/>
      <c r="P1318" s="40"/>
      <c r="Q1318" s="40"/>
      <c r="R1318" s="40"/>
      <c r="S1318" s="40"/>
      <c r="T1318" s="68"/>
      <c r="AT1318" s="22" t="s">
        <v>129</v>
      </c>
      <c r="AU1318" s="22" t="s">
        <v>81</v>
      </c>
    </row>
    <row r="1319" spans="2:65" s="11" customFormat="1">
      <c r="B1319" s="185"/>
      <c r="D1319" s="180" t="s">
        <v>133</v>
      </c>
      <c r="E1319" s="186" t="s">
        <v>5</v>
      </c>
      <c r="F1319" s="187" t="s">
        <v>180</v>
      </c>
      <c r="H1319" s="188">
        <v>64.2</v>
      </c>
      <c r="I1319" s="189"/>
      <c r="L1319" s="185"/>
      <c r="M1319" s="190"/>
      <c r="N1319" s="191"/>
      <c r="O1319" s="191"/>
      <c r="P1319" s="191"/>
      <c r="Q1319" s="191"/>
      <c r="R1319" s="191"/>
      <c r="S1319" s="191"/>
      <c r="T1319" s="192"/>
      <c r="AT1319" s="186" t="s">
        <v>133</v>
      </c>
      <c r="AU1319" s="186" t="s">
        <v>81</v>
      </c>
      <c r="AV1319" s="11" t="s">
        <v>81</v>
      </c>
      <c r="AW1319" s="11" t="s">
        <v>35</v>
      </c>
      <c r="AX1319" s="11" t="s">
        <v>71</v>
      </c>
      <c r="AY1319" s="186" t="s">
        <v>120</v>
      </c>
    </row>
    <row r="1320" spans="2:65" s="11" customFormat="1">
      <c r="B1320" s="185"/>
      <c r="D1320" s="180" t="s">
        <v>133</v>
      </c>
      <c r="E1320" s="186" t="s">
        <v>5</v>
      </c>
      <c r="F1320" s="187" t="s">
        <v>197</v>
      </c>
      <c r="H1320" s="188">
        <v>130.56</v>
      </c>
      <c r="I1320" s="189"/>
      <c r="L1320" s="185"/>
      <c r="M1320" s="190"/>
      <c r="N1320" s="191"/>
      <c r="O1320" s="191"/>
      <c r="P1320" s="191"/>
      <c r="Q1320" s="191"/>
      <c r="R1320" s="191"/>
      <c r="S1320" s="191"/>
      <c r="T1320" s="192"/>
      <c r="AT1320" s="186" t="s">
        <v>133</v>
      </c>
      <c r="AU1320" s="186" t="s">
        <v>81</v>
      </c>
      <c r="AV1320" s="11" t="s">
        <v>81</v>
      </c>
      <c r="AW1320" s="11" t="s">
        <v>35</v>
      </c>
      <c r="AX1320" s="11" t="s">
        <v>71</v>
      </c>
      <c r="AY1320" s="186" t="s">
        <v>120</v>
      </c>
    </row>
    <row r="1321" spans="2:65" s="12" customFormat="1">
      <c r="B1321" s="193"/>
      <c r="D1321" s="180" t="s">
        <v>133</v>
      </c>
      <c r="E1321" s="194" t="s">
        <v>5</v>
      </c>
      <c r="F1321" s="195" t="s">
        <v>135</v>
      </c>
      <c r="H1321" s="196">
        <v>194.76</v>
      </c>
      <c r="I1321" s="197"/>
      <c r="L1321" s="193"/>
      <c r="M1321" s="198"/>
      <c r="N1321" s="199"/>
      <c r="O1321" s="199"/>
      <c r="P1321" s="199"/>
      <c r="Q1321" s="199"/>
      <c r="R1321" s="199"/>
      <c r="S1321" s="199"/>
      <c r="T1321" s="200"/>
      <c r="AT1321" s="194" t="s">
        <v>133</v>
      </c>
      <c r="AU1321" s="194" t="s">
        <v>81</v>
      </c>
      <c r="AV1321" s="12" t="s">
        <v>127</v>
      </c>
      <c r="AW1321" s="12" t="s">
        <v>35</v>
      </c>
      <c r="AX1321" s="12" t="s">
        <v>79</v>
      </c>
      <c r="AY1321" s="194" t="s">
        <v>120</v>
      </c>
    </row>
    <row r="1322" spans="2:65" s="1" customFormat="1" ht="25.5" customHeight="1">
      <c r="B1322" s="167"/>
      <c r="C1322" s="168" t="s">
        <v>1522</v>
      </c>
      <c r="D1322" s="168" t="s">
        <v>122</v>
      </c>
      <c r="E1322" s="169" t="s">
        <v>1523</v>
      </c>
      <c r="F1322" s="170" t="s">
        <v>1524</v>
      </c>
      <c r="G1322" s="171" t="s">
        <v>210</v>
      </c>
      <c r="H1322" s="172">
        <v>11</v>
      </c>
      <c r="I1322" s="173"/>
      <c r="J1322" s="174">
        <f>ROUND(I1322*H1322,2)</f>
        <v>0</v>
      </c>
      <c r="K1322" s="170" t="s">
        <v>126</v>
      </c>
      <c r="L1322" s="39"/>
      <c r="M1322" s="175" t="s">
        <v>5</v>
      </c>
      <c r="N1322" s="176" t="s">
        <v>42</v>
      </c>
      <c r="O1322" s="40"/>
      <c r="P1322" s="177">
        <f>O1322*H1322</f>
        <v>0</v>
      </c>
      <c r="Q1322" s="177">
        <v>0</v>
      </c>
      <c r="R1322" s="177">
        <f>Q1322*H1322</f>
        <v>0</v>
      </c>
      <c r="S1322" s="177">
        <v>0</v>
      </c>
      <c r="T1322" s="178">
        <f>S1322*H1322</f>
        <v>0</v>
      </c>
      <c r="AR1322" s="22" t="s">
        <v>127</v>
      </c>
      <c r="AT1322" s="22" t="s">
        <v>122</v>
      </c>
      <c r="AU1322" s="22" t="s">
        <v>81</v>
      </c>
      <c r="AY1322" s="22" t="s">
        <v>120</v>
      </c>
      <c r="BE1322" s="179">
        <f>IF(N1322="základní",J1322,0)</f>
        <v>0</v>
      </c>
      <c r="BF1322" s="179">
        <f>IF(N1322="snížená",J1322,0)</f>
        <v>0</v>
      </c>
      <c r="BG1322" s="179">
        <f>IF(N1322="zákl. přenesená",J1322,0)</f>
        <v>0</v>
      </c>
      <c r="BH1322" s="179">
        <f>IF(N1322="sníž. přenesená",J1322,0)</f>
        <v>0</v>
      </c>
      <c r="BI1322" s="179">
        <f>IF(N1322="nulová",J1322,0)</f>
        <v>0</v>
      </c>
      <c r="BJ1322" s="22" t="s">
        <v>79</v>
      </c>
      <c r="BK1322" s="179">
        <f>ROUND(I1322*H1322,2)</f>
        <v>0</v>
      </c>
      <c r="BL1322" s="22" t="s">
        <v>127</v>
      </c>
      <c r="BM1322" s="22" t="s">
        <v>1525</v>
      </c>
    </row>
    <row r="1323" spans="2:65" s="1" customFormat="1" ht="54">
      <c r="B1323" s="39"/>
      <c r="D1323" s="180" t="s">
        <v>129</v>
      </c>
      <c r="F1323" s="181" t="s">
        <v>1526</v>
      </c>
      <c r="I1323" s="182"/>
      <c r="L1323" s="39"/>
      <c r="M1323" s="183"/>
      <c r="N1323" s="40"/>
      <c r="O1323" s="40"/>
      <c r="P1323" s="40"/>
      <c r="Q1323" s="40"/>
      <c r="R1323" s="40"/>
      <c r="S1323" s="40"/>
      <c r="T1323" s="68"/>
      <c r="AT1323" s="22" t="s">
        <v>129</v>
      </c>
      <c r="AU1323" s="22" t="s">
        <v>81</v>
      </c>
    </row>
    <row r="1324" spans="2:65" s="11" customFormat="1">
      <c r="B1324" s="185"/>
      <c r="D1324" s="180" t="s">
        <v>133</v>
      </c>
      <c r="E1324" s="186" t="s">
        <v>5</v>
      </c>
      <c r="F1324" s="187" t="s">
        <v>219</v>
      </c>
      <c r="H1324" s="188">
        <v>11</v>
      </c>
      <c r="I1324" s="189"/>
      <c r="L1324" s="185"/>
      <c r="M1324" s="190"/>
      <c r="N1324" s="191"/>
      <c r="O1324" s="191"/>
      <c r="P1324" s="191"/>
      <c r="Q1324" s="191"/>
      <c r="R1324" s="191"/>
      <c r="S1324" s="191"/>
      <c r="T1324" s="192"/>
      <c r="AT1324" s="186" t="s">
        <v>133</v>
      </c>
      <c r="AU1324" s="186" t="s">
        <v>81</v>
      </c>
      <c r="AV1324" s="11" t="s">
        <v>81</v>
      </c>
      <c r="AW1324" s="11" t="s">
        <v>35</v>
      </c>
      <c r="AX1324" s="11" t="s">
        <v>71</v>
      </c>
      <c r="AY1324" s="186" t="s">
        <v>120</v>
      </c>
    </row>
    <row r="1325" spans="2:65" s="12" customFormat="1">
      <c r="B1325" s="193"/>
      <c r="D1325" s="180" t="s">
        <v>133</v>
      </c>
      <c r="E1325" s="194" t="s">
        <v>5</v>
      </c>
      <c r="F1325" s="195" t="s">
        <v>135</v>
      </c>
      <c r="H1325" s="196">
        <v>11</v>
      </c>
      <c r="I1325" s="197"/>
      <c r="L1325" s="193"/>
      <c r="M1325" s="198"/>
      <c r="N1325" s="199"/>
      <c r="O1325" s="199"/>
      <c r="P1325" s="199"/>
      <c r="Q1325" s="199"/>
      <c r="R1325" s="199"/>
      <c r="S1325" s="199"/>
      <c r="T1325" s="200"/>
      <c r="AT1325" s="194" t="s">
        <v>133</v>
      </c>
      <c r="AU1325" s="194" t="s">
        <v>81</v>
      </c>
      <c r="AV1325" s="12" t="s">
        <v>127</v>
      </c>
      <c r="AW1325" s="12" t="s">
        <v>35</v>
      </c>
      <c r="AX1325" s="12" t="s">
        <v>79</v>
      </c>
      <c r="AY1325" s="194" t="s">
        <v>120</v>
      </c>
    </row>
    <row r="1326" spans="2:65" s="1" customFormat="1" ht="25.5" customHeight="1">
      <c r="B1326" s="167"/>
      <c r="C1326" s="168" t="s">
        <v>1527</v>
      </c>
      <c r="D1326" s="168" t="s">
        <v>122</v>
      </c>
      <c r="E1326" s="169" t="s">
        <v>1528</v>
      </c>
      <c r="F1326" s="170" t="s">
        <v>1529</v>
      </c>
      <c r="G1326" s="171" t="s">
        <v>210</v>
      </c>
      <c r="H1326" s="172">
        <v>17</v>
      </c>
      <c r="I1326" s="173"/>
      <c r="J1326" s="174">
        <f>ROUND(I1326*H1326,2)</f>
        <v>0</v>
      </c>
      <c r="K1326" s="170" t="s">
        <v>126</v>
      </c>
      <c r="L1326" s="39"/>
      <c r="M1326" s="175" t="s">
        <v>5</v>
      </c>
      <c r="N1326" s="176" t="s">
        <v>42</v>
      </c>
      <c r="O1326" s="40"/>
      <c r="P1326" s="177">
        <f>O1326*H1326</f>
        <v>0</v>
      </c>
      <c r="Q1326" s="177">
        <v>0</v>
      </c>
      <c r="R1326" s="177">
        <f>Q1326*H1326</f>
        <v>0</v>
      </c>
      <c r="S1326" s="177">
        <v>0</v>
      </c>
      <c r="T1326" s="178">
        <f>S1326*H1326</f>
        <v>0</v>
      </c>
      <c r="AR1326" s="22" t="s">
        <v>127</v>
      </c>
      <c r="AT1326" s="22" t="s">
        <v>122</v>
      </c>
      <c r="AU1326" s="22" t="s">
        <v>81</v>
      </c>
      <c r="AY1326" s="22" t="s">
        <v>120</v>
      </c>
      <c r="BE1326" s="179">
        <f>IF(N1326="základní",J1326,0)</f>
        <v>0</v>
      </c>
      <c r="BF1326" s="179">
        <f>IF(N1326="snížená",J1326,0)</f>
        <v>0</v>
      </c>
      <c r="BG1326" s="179">
        <f>IF(N1326="zákl. přenesená",J1326,0)</f>
        <v>0</v>
      </c>
      <c r="BH1326" s="179">
        <f>IF(N1326="sníž. přenesená",J1326,0)</f>
        <v>0</v>
      </c>
      <c r="BI1326" s="179">
        <f>IF(N1326="nulová",J1326,0)</f>
        <v>0</v>
      </c>
      <c r="BJ1326" s="22" t="s">
        <v>79</v>
      </c>
      <c r="BK1326" s="179">
        <f>ROUND(I1326*H1326,2)</f>
        <v>0</v>
      </c>
      <c r="BL1326" s="22" t="s">
        <v>127</v>
      </c>
      <c r="BM1326" s="22" t="s">
        <v>1530</v>
      </c>
    </row>
    <row r="1327" spans="2:65" s="1" customFormat="1" ht="54">
      <c r="B1327" s="39"/>
      <c r="D1327" s="180" t="s">
        <v>129</v>
      </c>
      <c r="F1327" s="181" t="s">
        <v>1531</v>
      </c>
      <c r="I1327" s="182"/>
      <c r="L1327" s="39"/>
      <c r="M1327" s="183"/>
      <c r="N1327" s="40"/>
      <c r="O1327" s="40"/>
      <c r="P1327" s="40"/>
      <c r="Q1327" s="40"/>
      <c r="R1327" s="40"/>
      <c r="S1327" s="40"/>
      <c r="T1327" s="68"/>
      <c r="AT1327" s="22" t="s">
        <v>129</v>
      </c>
      <c r="AU1327" s="22" t="s">
        <v>81</v>
      </c>
    </row>
    <row r="1328" spans="2:65" s="11" customFormat="1">
      <c r="B1328" s="185"/>
      <c r="D1328" s="180" t="s">
        <v>133</v>
      </c>
      <c r="E1328" s="186" t="s">
        <v>5</v>
      </c>
      <c r="F1328" s="187" t="s">
        <v>213</v>
      </c>
      <c r="H1328" s="188">
        <v>17</v>
      </c>
      <c r="I1328" s="189"/>
      <c r="L1328" s="185"/>
      <c r="M1328" s="190"/>
      <c r="N1328" s="191"/>
      <c r="O1328" s="191"/>
      <c r="P1328" s="191"/>
      <c r="Q1328" s="191"/>
      <c r="R1328" s="191"/>
      <c r="S1328" s="191"/>
      <c r="T1328" s="192"/>
      <c r="AT1328" s="186" t="s">
        <v>133</v>
      </c>
      <c r="AU1328" s="186" t="s">
        <v>81</v>
      </c>
      <c r="AV1328" s="11" t="s">
        <v>81</v>
      </c>
      <c r="AW1328" s="11" t="s">
        <v>35</v>
      </c>
      <c r="AX1328" s="11" t="s">
        <v>71</v>
      </c>
      <c r="AY1328" s="186" t="s">
        <v>120</v>
      </c>
    </row>
    <row r="1329" spans="2:65" s="12" customFormat="1">
      <c r="B1329" s="193"/>
      <c r="D1329" s="180" t="s">
        <v>133</v>
      </c>
      <c r="E1329" s="194" t="s">
        <v>5</v>
      </c>
      <c r="F1329" s="195" t="s">
        <v>135</v>
      </c>
      <c r="H1329" s="196">
        <v>17</v>
      </c>
      <c r="I1329" s="197"/>
      <c r="L1329" s="193"/>
      <c r="M1329" s="198"/>
      <c r="N1329" s="199"/>
      <c r="O1329" s="199"/>
      <c r="P1329" s="199"/>
      <c r="Q1329" s="199"/>
      <c r="R1329" s="199"/>
      <c r="S1329" s="199"/>
      <c r="T1329" s="200"/>
      <c r="AT1329" s="194" t="s">
        <v>133</v>
      </c>
      <c r="AU1329" s="194" t="s">
        <v>81</v>
      </c>
      <c r="AV1329" s="12" t="s">
        <v>127</v>
      </c>
      <c r="AW1329" s="12" t="s">
        <v>35</v>
      </c>
      <c r="AX1329" s="12" t="s">
        <v>79</v>
      </c>
      <c r="AY1329" s="194" t="s">
        <v>120</v>
      </c>
    </row>
    <row r="1330" spans="2:65" s="1" customFormat="1" ht="25.5" customHeight="1">
      <c r="B1330" s="167"/>
      <c r="C1330" s="168" t="s">
        <v>1532</v>
      </c>
      <c r="D1330" s="168" t="s">
        <v>122</v>
      </c>
      <c r="E1330" s="169" t="s">
        <v>1533</v>
      </c>
      <c r="F1330" s="170" t="s">
        <v>1534</v>
      </c>
      <c r="G1330" s="171" t="s">
        <v>153</v>
      </c>
      <c r="H1330" s="172">
        <v>7.08</v>
      </c>
      <c r="I1330" s="173"/>
      <c r="J1330" s="174">
        <f>ROUND(I1330*H1330,2)</f>
        <v>0</v>
      </c>
      <c r="K1330" s="170" t="s">
        <v>126</v>
      </c>
      <c r="L1330" s="39"/>
      <c r="M1330" s="175" t="s">
        <v>5</v>
      </c>
      <c r="N1330" s="176" t="s">
        <v>42</v>
      </c>
      <c r="O1330" s="40"/>
      <c r="P1330" s="177">
        <f>O1330*H1330</f>
        <v>0</v>
      </c>
      <c r="Q1330" s="177">
        <v>0</v>
      </c>
      <c r="R1330" s="177">
        <f>Q1330*H1330</f>
        <v>0</v>
      </c>
      <c r="S1330" s="177">
        <v>0</v>
      </c>
      <c r="T1330" s="178">
        <f>S1330*H1330</f>
        <v>0</v>
      </c>
      <c r="AR1330" s="22" t="s">
        <v>127</v>
      </c>
      <c r="AT1330" s="22" t="s">
        <v>122</v>
      </c>
      <c r="AU1330" s="22" t="s">
        <v>81</v>
      </c>
      <c r="AY1330" s="22" t="s">
        <v>120</v>
      </c>
      <c r="BE1330" s="179">
        <f>IF(N1330="základní",J1330,0)</f>
        <v>0</v>
      </c>
      <c r="BF1330" s="179">
        <f>IF(N1330="snížená",J1330,0)</f>
        <v>0</v>
      </c>
      <c r="BG1330" s="179">
        <f>IF(N1330="zákl. přenesená",J1330,0)</f>
        <v>0</v>
      </c>
      <c r="BH1330" s="179">
        <f>IF(N1330="sníž. přenesená",J1330,0)</f>
        <v>0</v>
      </c>
      <c r="BI1330" s="179">
        <f>IF(N1330="nulová",J1330,0)</f>
        <v>0</v>
      </c>
      <c r="BJ1330" s="22" t="s">
        <v>79</v>
      </c>
      <c r="BK1330" s="179">
        <f>ROUND(I1330*H1330,2)</f>
        <v>0</v>
      </c>
      <c r="BL1330" s="22" t="s">
        <v>127</v>
      </c>
      <c r="BM1330" s="22" t="s">
        <v>1535</v>
      </c>
    </row>
    <row r="1331" spans="2:65" s="1" customFormat="1" ht="40.5">
      <c r="B1331" s="39"/>
      <c r="D1331" s="180" t="s">
        <v>129</v>
      </c>
      <c r="F1331" s="181" t="s">
        <v>1536</v>
      </c>
      <c r="I1331" s="182"/>
      <c r="L1331" s="39"/>
      <c r="M1331" s="183"/>
      <c r="N1331" s="40"/>
      <c r="O1331" s="40"/>
      <c r="P1331" s="40"/>
      <c r="Q1331" s="40"/>
      <c r="R1331" s="40"/>
      <c r="S1331" s="40"/>
      <c r="T1331" s="68"/>
      <c r="AT1331" s="22" t="s">
        <v>129</v>
      </c>
      <c r="AU1331" s="22" t="s">
        <v>81</v>
      </c>
    </row>
    <row r="1332" spans="2:65" s="11" customFormat="1">
      <c r="B1332" s="185"/>
      <c r="D1332" s="180" t="s">
        <v>133</v>
      </c>
      <c r="E1332" s="186" t="s">
        <v>5</v>
      </c>
      <c r="F1332" s="187" t="s">
        <v>156</v>
      </c>
      <c r="H1332" s="188">
        <v>7.08</v>
      </c>
      <c r="I1332" s="189"/>
      <c r="L1332" s="185"/>
      <c r="M1332" s="190"/>
      <c r="N1332" s="191"/>
      <c r="O1332" s="191"/>
      <c r="P1332" s="191"/>
      <c r="Q1332" s="191"/>
      <c r="R1332" s="191"/>
      <c r="S1332" s="191"/>
      <c r="T1332" s="192"/>
      <c r="AT1332" s="186" t="s">
        <v>133</v>
      </c>
      <c r="AU1332" s="186" t="s">
        <v>81</v>
      </c>
      <c r="AV1332" s="11" t="s">
        <v>81</v>
      </c>
      <c r="AW1332" s="11" t="s">
        <v>35</v>
      </c>
      <c r="AX1332" s="11" t="s">
        <v>71</v>
      </c>
      <c r="AY1332" s="186" t="s">
        <v>120</v>
      </c>
    </row>
    <row r="1333" spans="2:65" s="12" customFormat="1">
      <c r="B1333" s="193"/>
      <c r="D1333" s="180" t="s">
        <v>133</v>
      </c>
      <c r="E1333" s="194" t="s">
        <v>5</v>
      </c>
      <c r="F1333" s="195" t="s">
        <v>135</v>
      </c>
      <c r="H1333" s="196">
        <v>7.08</v>
      </c>
      <c r="I1333" s="197"/>
      <c r="L1333" s="193"/>
      <c r="M1333" s="198"/>
      <c r="N1333" s="199"/>
      <c r="O1333" s="199"/>
      <c r="P1333" s="199"/>
      <c r="Q1333" s="199"/>
      <c r="R1333" s="199"/>
      <c r="S1333" s="199"/>
      <c r="T1333" s="200"/>
      <c r="AT1333" s="194" t="s">
        <v>133</v>
      </c>
      <c r="AU1333" s="194" t="s">
        <v>81</v>
      </c>
      <c r="AV1333" s="12" t="s">
        <v>127</v>
      </c>
      <c r="AW1333" s="12" t="s">
        <v>35</v>
      </c>
      <c r="AX1333" s="12" t="s">
        <v>79</v>
      </c>
      <c r="AY1333" s="194" t="s">
        <v>120</v>
      </c>
    </row>
    <row r="1334" spans="2:65" s="1" customFormat="1" ht="25.5" customHeight="1">
      <c r="B1334" s="167"/>
      <c r="C1334" s="168" t="s">
        <v>1537</v>
      </c>
      <c r="D1334" s="168" t="s">
        <v>122</v>
      </c>
      <c r="E1334" s="169" t="s">
        <v>1538</v>
      </c>
      <c r="F1334" s="170" t="s">
        <v>1539</v>
      </c>
      <c r="G1334" s="171" t="s">
        <v>153</v>
      </c>
      <c r="H1334" s="172">
        <v>180.36</v>
      </c>
      <c r="I1334" s="173"/>
      <c r="J1334" s="174">
        <f>ROUND(I1334*H1334,2)</f>
        <v>0</v>
      </c>
      <c r="K1334" s="170" t="s">
        <v>126</v>
      </c>
      <c r="L1334" s="39"/>
      <c r="M1334" s="175" t="s">
        <v>5</v>
      </c>
      <c r="N1334" s="176" t="s">
        <v>42</v>
      </c>
      <c r="O1334" s="40"/>
      <c r="P1334" s="177">
        <f>O1334*H1334</f>
        <v>0</v>
      </c>
      <c r="Q1334" s="177">
        <v>0</v>
      </c>
      <c r="R1334" s="177">
        <f>Q1334*H1334</f>
        <v>0</v>
      </c>
      <c r="S1334" s="177">
        <v>0</v>
      </c>
      <c r="T1334" s="178">
        <f>S1334*H1334</f>
        <v>0</v>
      </c>
      <c r="AR1334" s="22" t="s">
        <v>127</v>
      </c>
      <c r="AT1334" s="22" t="s">
        <v>122</v>
      </c>
      <c r="AU1334" s="22" t="s">
        <v>81</v>
      </c>
      <c r="AY1334" s="22" t="s">
        <v>120</v>
      </c>
      <c r="BE1334" s="179">
        <f>IF(N1334="základní",J1334,0)</f>
        <v>0</v>
      </c>
      <c r="BF1334" s="179">
        <f>IF(N1334="snížená",J1334,0)</f>
        <v>0</v>
      </c>
      <c r="BG1334" s="179">
        <f>IF(N1334="zákl. přenesená",J1334,0)</f>
        <v>0</v>
      </c>
      <c r="BH1334" s="179">
        <f>IF(N1334="sníž. přenesená",J1334,0)</f>
        <v>0</v>
      </c>
      <c r="BI1334" s="179">
        <f>IF(N1334="nulová",J1334,0)</f>
        <v>0</v>
      </c>
      <c r="BJ1334" s="22" t="s">
        <v>79</v>
      </c>
      <c r="BK1334" s="179">
        <f>ROUND(I1334*H1334,2)</f>
        <v>0</v>
      </c>
      <c r="BL1334" s="22" t="s">
        <v>127</v>
      </c>
      <c r="BM1334" s="22" t="s">
        <v>1540</v>
      </c>
    </row>
    <row r="1335" spans="2:65" s="1" customFormat="1" ht="40.5">
      <c r="B1335" s="39"/>
      <c r="D1335" s="180" t="s">
        <v>129</v>
      </c>
      <c r="F1335" s="181" t="s">
        <v>1541</v>
      </c>
      <c r="I1335" s="182"/>
      <c r="L1335" s="39"/>
      <c r="M1335" s="183"/>
      <c r="N1335" s="40"/>
      <c r="O1335" s="40"/>
      <c r="P1335" s="40"/>
      <c r="Q1335" s="40"/>
      <c r="R1335" s="40"/>
      <c r="S1335" s="40"/>
      <c r="T1335" s="68"/>
      <c r="AT1335" s="22" t="s">
        <v>129</v>
      </c>
      <c r="AU1335" s="22" t="s">
        <v>81</v>
      </c>
    </row>
    <row r="1336" spans="2:65" s="11" customFormat="1">
      <c r="B1336" s="185"/>
      <c r="D1336" s="180" t="s">
        <v>133</v>
      </c>
      <c r="E1336" s="186" t="s">
        <v>5</v>
      </c>
      <c r="F1336" s="187" t="s">
        <v>174</v>
      </c>
      <c r="H1336" s="188">
        <v>180.36</v>
      </c>
      <c r="I1336" s="189"/>
      <c r="L1336" s="185"/>
      <c r="M1336" s="190"/>
      <c r="N1336" s="191"/>
      <c r="O1336" s="191"/>
      <c r="P1336" s="191"/>
      <c r="Q1336" s="191"/>
      <c r="R1336" s="191"/>
      <c r="S1336" s="191"/>
      <c r="T1336" s="192"/>
      <c r="AT1336" s="186" t="s">
        <v>133</v>
      </c>
      <c r="AU1336" s="186" t="s">
        <v>81</v>
      </c>
      <c r="AV1336" s="11" t="s">
        <v>81</v>
      </c>
      <c r="AW1336" s="11" t="s">
        <v>35</v>
      </c>
      <c r="AX1336" s="11" t="s">
        <v>71</v>
      </c>
      <c r="AY1336" s="186" t="s">
        <v>120</v>
      </c>
    </row>
    <row r="1337" spans="2:65" s="12" customFormat="1">
      <c r="B1337" s="193"/>
      <c r="D1337" s="180" t="s">
        <v>133</v>
      </c>
      <c r="E1337" s="194" t="s">
        <v>5</v>
      </c>
      <c r="F1337" s="195" t="s">
        <v>135</v>
      </c>
      <c r="H1337" s="196">
        <v>180.36</v>
      </c>
      <c r="I1337" s="197"/>
      <c r="L1337" s="193"/>
      <c r="M1337" s="198"/>
      <c r="N1337" s="199"/>
      <c r="O1337" s="199"/>
      <c r="P1337" s="199"/>
      <c r="Q1337" s="199"/>
      <c r="R1337" s="199"/>
      <c r="S1337" s="199"/>
      <c r="T1337" s="200"/>
      <c r="AT1337" s="194" t="s">
        <v>133</v>
      </c>
      <c r="AU1337" s="194" t="s">
        <v>81</v>
      </c>
      <c r="AV1337" s="12" t="s">
        <v>127</v>
      </c>
      <c r="AW1337" s="12" t="s">
        <v>35</v>
      </c>
      <c r="AX1337" s="12" t="s">
        <v>79</v>
      </c>
      <c r="AY1337" s="194" t="s">
        <v>120</v>
      </c>
    </row>
    <row r="1338" spans="2:65" s="1" customFormat="1" ht="25.5" customHeight="1">
      <c r="B1338" s="167"/>
      <c r="C1338" s="168" t="s">
        <v>1542</v>
      </c>
      <c r="D1338" s="168" t="s">
        <v>122</v>
      </c>
      <c r="E1338" s="169" t="s">
        <v>1543</v>
      </c>
      <c r="F1338" s="170" t="s">
        <v>1544</v>
      </c>
      <c r="G1338" s="171" t="s">
        <v>153</v>
      </c>
      <c r="H1338" s="172">
        <v>5.04</v>
      </c>
      <c r="I1338" s="173"/>
      <c r="J1338" s="174">
        <f>ROUND(I1338*H1338,2)</f>
        <v>0</v>
      </c>
      <c r="K1338" s="170" t="s">
        <v>126</v>
      </c>
      <c r="L1338" s="39"/>
      <c r="M1338" s="175" t="s">
        <v>5</v>
      </c>
      <c r="N1338" s="176" t="s">
        <v>42</v>
      </c>
      <c r="O1338" s="40"/>
      <c r="P1338" s="177">
        <f>O1338*H1338</f>
        <v>0</v>
      </c>
      <c r="Q1338" s="177">
        <v>0</v>
      </c>
      <c r="R1338" s="177">
        <f>Q1338*H1338</f>
        <v>0</v>
      </c>
      <c r="S1338" s="177">
        <v>0</v>
      </c>
      <c r="T1338" s="178">
        <f>S1338*H1338</f>
        <v>0</v>
      </c>
      <c r="AR1338" s="22" t="s">
        <v>127</v>
      </c>
      <c r="AT1338" s="22" t="s">
        <v>122</v>
      </c>
      <c r="AU1338" s="22" t="s">
        <v>81</v>
      </c>
      <c r="AY1338" s="22" t="s">
        <v>120</v>
      </c>
      <c r="BE1338" s="179">
        <f>IF(N1338="základní",J1338,0)</f>
        <v>0</v>
      </c>
      <c r="BF1338" s="179">
        <f>IF(N1338="snížená",J1338,0)</f>
        <v>0</v>
      </c>
      <c r="BG1338" s="179">
        <f>IF(N1338="zákl. přenesená",J1338,0)</f>
        <v>0</v>
      </c>
      <c r="BH1338" s="179">
        <f>IF(N1338="sníž. přenesená",J1338,0)</f>
        <v>0</v>
      </c>
      <c r="BI1338" s="179">
        <f>IF(N1338="nulová",J1338,0)</f>
        <v>0</v>
      </c>
      <c r="BJ1338" s="22" t="s">
        <v>79</v>
      </c>
      <c r="BK1338" s="179">
        <f>ROUND(I1338*H1338,2)</f>
        <v>0</v>
      </c>
      <c r="BL1338" s="22" t="s">
        <v>127</v>
      </c>
      <c r="BM1338" s="22" t="s">
        <v>1545</v>
      </c>
    </row>
    <row r="1339" spans="2:65" s="1" customFormat="1" ht="40.5">
      <c r="B1339" s="39"/>
      <c r="D1339" s="180" t="s">
        <v>129</v>
      </c>
      <c r="F1339" s="181" t="s">
        <v>1546</v>
      </c>
      <c r="I1339" s="182"/>
      <c r="L1339" s="39"/>
      <c r="M1339" s="183"/>
      <c r="N1339" s="40"/>
      <c r="O1339" s="40"/>
      <c r="P1339" s="40"/>
      <c r="Q1339" s="40"/>
      <c r="R1339" s="40"/>
      <c r="S1339" s="40"/>
      <c r="T1339" s="68"/>
      <c r="AT1339" s="22" t="s">
        <v>129</v>
      </c>
      <c r="AU1339" s="22" t="s">
        <v>81</v>
      </c>
    </row>
    <row r="1340" spans="2:65" s="11" customFormat="1">
      <c r="B1340" s="185"/>
      <c r="D1340" s="180" t="s">
        <v>133</v>
      </c>
      <c r="E1340" s="186" t="s">
        <v>5</v>
      </c>
      <c r="F1340" s="187" t="s">
        <v>162</v>
      </c>
      <c r="H1340" s="188">
        <v>5.04</v>
      </c>
      <c r="I1340" s="189"/>
      <c r="L1340" s="185"/>
      <c r="M1340" s="190"/>
      <c r="N1340" s="191"/>
      <c r="O1340" s="191"/>
      <c r="P1340" s="191"/>
      <c r="Q1340" s="191"/>
      <c r="R1340" s="191"/>
      <c r="S1340" s="191"/>
      <c r="T1340" s="192"/>
      <c r="AT1340" s="186" t="s">
        <v>133</v>
      </c>
      <c r="AU1340" s="186" t="s">
        <v>81</v>
      </c>
      <c r="AV1340" s="11" t="s">
        <v>81</v>
      </c>
      <c r="AW1340" s="11" t="s">
        <v>35</v>
      </c>
      <c r="AX1340" s="11" t="s">
        <v>71</v>
      </c>
      <c r="AY1340" s="186" t="s">
        <v>120</v>
      </c>
    </row>
    <row r="1341" spans="2:65" s="12" customFormat="1">
      <c r="B1341" s="193"/>
      <c r="D1341" s="180" t="s">
        <v>133</v>
      </c>
      <c r="E1341" s="194" t="s">
        <v>5</v>
      </c>
      <c r="F1341" s="195" t="s">
        <v>135</v>
      </c>
      <c r="H1341" s="196">
        <v>5.04</v>
      </c>
      <c r="I1341" s="197"/>
      <c r="L1341" s="193"/>
      <c r="M1341" s="198"/>
      <c r="N1341" s="199"/>
      <c r="O1341" s="199"/>
      <c r="P1341" s="199"/>
      <c r="Q1341" s="199"/>
      <c r="R1341" s="199"/>
      <c r="S1341" s="199"/>
      <c r="T1341" s="200"/>
      <c r="AT1341" s="194" t="s">
        <v>133</v>
      </c>
      <c r="AU1341" s="194" t="s">
        <v>81</v>
      </c>
      <c r="AV1341" s="12" t="s">
        <v>127</v>
      </c>
      <c r="AW1341" s="12" t="s">
        <v>35</v>
      </c>
      <c r="AX1341" s="12" t="s">
        <v>79</v>
      </c>
      <c r="AY1341" s="194" t="s">
        <v>120</v>
      </c>
    </row>
    <row r="1342" spans="2:65" s="1" customFormat="1" ht="25.5" customHeight="1">
      <c r="B1342" s="167"/>
      <c r="C1342" s="168" t="s">
        <v>1547</v>
      </c>
      <c r="D1342" s="168" t="s">
        <v>122</v>
      </c>
      <c r="E1342" s="169" t="s">
        <v>1548</v>
      </c>
      <c r="F1342" s="170" t="s">
        <v>1549</v>
      </c>
      <c r="G1342" s="171" t="s">
        <v>153</v>
      </c>
      <c r="H1342" s="172">
        <v>9.84</v>
      </c>
      <c r="I1342" s="173"/>
      <c r="J1342" s="174">
        <f>ROUND(I1342*H1342,2)</f>
        <v>0</v>
      </c>
      <c r="K1342" s="170" t="s">
        <v>126</v>
      </c>
      <c r="L1342" s="39"/>
      <c r="M1342" s="175" t="s">
        <v>5</v>
      </c>
      <c r="N1342" s="176" t="s">
        <v>42</v>
      </c>
      <c r="O1342" s="40"/>
      <c r="P1342" s="177">
        <f>O1342*H1342</f>
        <v>0</v>
      </c>
      <c r="Q1342" s="177">
        <v>0</v>
      </c>
      <c r="R1342" s="177">
        <f>Q1342*H1342</f>
        <v>0</v>
      </c>
      <c r="S1342" s="177">
        <v>0</v>
      </c>
      <c r="T1342" s="178">
        <f>S1342*H1342</f>
        <v>0</v>
      </c>
      <c r="AR1342" s="22" t="s">
        <v>127</v>
      </c>
      <c r="AT1342" s="22" t="s">
        <v>122</v>
      </c>
      <c r="AU1342" s="22" t="s">
        <v>81</v>
      </c>
      <c r="AY1342" s="22" t="s">
        <v>120</v>
      </c>
      <c r="BE1342" s="179">
        <f>IF(N1342="základní",J1342,0)</f>
        <v>0</v>
      </c>
      <c r="BF1342" s="179">
        <f>IF(N1342="snížená",J1342,0)</f>
        <v>0</v>
      </c>
      <c r="BG1342" s="179">
        <f>IF(N1342="zákl. přenesená",J1342,0)</f>
        <v>0</v>
      </c>
      <c r="BH1342" s="179">
        <f>IF(N1342="sníž. přenesená",J1342,0)</f>
        <v>0</v>
      </c>
      <c r="BI1342" s="179">
        <f>IF(N1342="nulová",J1342,0)</f>
        <v>0</v>
      </c>
      <c r="BJ1342" s="22" t="s">
        <v>79</v>
      </c>
      <c r="BK1342" s="179">
        <f>ROUND(I1342*H1342,2)</f>
        <v>0</v>
      </c>
      <c r="BL1342" s="22" t="s">
        <v>127</v>
      </c>
      <c r="BM1342" s="22" t="s">
        <v>1550</v>
      </c>
    </row>
    <row r="1343" spans="2:65" s="1" customFormat="1" ht="40.5">
      <c r="B1343" s="39"/>
      <c r="D1343" s="180" t="s">
        <v>129</v>
      </c>
      <c r="F1343" s="181" t="s">
        <v>1551</v>
      </c>
      <c r="I1343" s="182"/>
      <c r="L1343" s="39"/>
      <c r="M1343" s="183"/>
      <c r="N1343" s="40"/>
      <c r="O1343" s="40"/>
      <c r="P1343" s="40"/>
      <c r="Q1343" s="40"/>
      <c r="R1343" s="40"/>
      <c r="S1343" s="40"/>
      <c r="T1343" s="68"/>
      <c r="AT1343" s="22" t="s">
        <v>129</v>
      </c>
      <c r="AU1343" s="22" t="s">
        <v>81</v>
      </c>
    </row>
    <row r="1344" spans="2:65" s="11" customFormat="1">
      <c r="B1344" s="185"/>
      <c r="D1344" s="180" t="s">
        <v>133</v>
      </c>
      <c r="E1344" s="186" t="s">
        <v>5</v>
      </c>
      <c r="F1344" s="187" t="s">
        <v>168</v>
      </c>
      <c r="H1344" s="188">
        <v>9.84</v>
      </c>
      <c r="I1344" s="189"/>
      <c r="L1344" s="185"/>
      <c r="M1344" s="190"/>
      <c r="N1344" s="191"/>
      <c r="O1344" s="191"/>
      <c r="P1344" s="191"/>
      <c r="Q1344" s="191"/>
      <c r="R1344" s="191"/>
      <c r="S1344" s="191"/>
      <c r="T1344" s="192"/>
      <c r="AT1344" s="186" t="s">
        <v>133</v>
      </c>
      <c r="AU1344" s="186" t="s">
        <v>81</v>
      </c>
      <c r="AV1344" s="11" t="s">
        <v>81</v>
      </c>
      <c r="AW1344" s="11" t="s">
        <v>35</v>
      </c>
      <c r="AX1344" s="11" t="s">
        <v>71</v>
      </c>
      <c r="AY1344" s="186" t="s">
        <v>120</v>
      </c>
    </row>
    <row r="1345" spans="2:65" s="12" customFormat="1">
      <c r="B1345" s="193"/>
      <c r="D1345" s="180" t="s">
        <v>133</v>
      </c>
      <c r="E1345" s="194" t="s">
        <v>5</v>
      </c>
      <c r="F1345" s="195" t="s">
        <v>135</v>
      </c>
      <c r="H1345" s="196">
        <v>9.84</v>
      </c>
      <c r="I1345" s="197"/>
      <c r="L1345" s="193"/>
      <c r="M1345" s="198"/>
      <c r="N1345" s="199"/>
      <c r="O1345" s="199"/>
      <c r="P1345" s="199"/>
      <c r="Q1345" s="199"/>
      <c r="R1345" s="199"/>
      <c r="S1345" s="199"/>
      <c r="T1345" s="200"/>
      <c r="AT1345" s="194" t="s">
        <v>133</v>
      </c>
      <c r="AU1345" s="194" t="s">
        <v>81</v>
      </c>
      <c r="AV1345" s="12" t="s">
        <v>127</v>
      </c>
      <c r="AW1345" s="12" t="s">
        <v>35</v>
      </c>
      <c r="AX1345" s="12" t="s">
        <v>79</v>
      </c>
      <c r="AY1345" s="194" t="s">
        <v>120</v>
      </c>
    </row>
    <row r="1346" spans="2:65" s="10" customFormat="1" ht="29.85" customHeight="1">
      <c r="B1346" s="154"/>
      <c r="D1346" s="155" t="s">
        <v>70</v>
      </c>
      <c r="E1346" s="165" t="s">
        <v>1552</v>
      </c>
      <c r="F1346" s="165" t="s">
        <v>1553</v>
      </c>
      <c r="I1346" s="157"/>
      <c r="J1346" s="166">
        <f>BK1346</f>
        <v>0</v>
      </c>
      <c r="L1346" s="154"/>
      <c r="M1346" s="159"/>
      <c r="N1346" s="160"/>
      <c r="O1346" s="160"/>
      <c r="P1346" s="161">
        <f>SUM(P1347:P1374)</f>
        <v>0</v>
      </c>
      <c r="Q1346" s="160"/>
      <c r="R1346" s="161">
        <f>SUM(R1347:R1374)</f>
        <v>0</v>
      </c>
      <c r="S1346" s="160"/>
      <c r="T1346" s="162">
        <f>SUM(T1347:T1374)</f>
        <v>0</v>
      </c>
      <c r="AR1346" s="155" t="s">
        <v>79</v>
      </c>
      <c r="AT1346" s="163" t="s">
        <v>70</v>
      </c>
      <c r="AU1346" s="163" t="s">
        <v>79</v>
      </c>
      <c r="AY1346" s="155" t="s">
        <v>120</v>
      </c>
      <c r="BK1346" s="164">
        <f>SUM(BK1347:BK1374)</f>
        <v>0</v>
      </c>
    </row>
    <row r="1347" spans="2:65" s="1" customFormat="1" ht="16.5" customHeight="1">
      <c r="B1347" s="167"/>
      <c r="C1347" s="168" t="s">
        <v>1554</v>
      </c>
      <c r="D1347" s="168" t="s">
        <v>122</v>
      </c>
      <c r="E1347" s="169" t="s">
        <v>1555</v>
      </c>
      <c r="F1347" s="170" t="s">
        <v>1556</v>
      </c>
      <c r="G1347" s="171" t="s">
        <v>488</v>
      </c>
      <c r="H1347" s="172">
        <v>67.447000000000003</v>
      </c>
      <c r="I1347" s="173"/>
      <c r="J1347" s="174">
        <f>ROUND(I1347*H1347,2)</f>
        <v>0</v>
      </c>
      <c r="K1347" s="170" t="s">
        <v>126</v>
      </c>
      <c r="L1347" s="39"/>
      <c r="M1347" s="175" t="s">
        <v>5</v>
      </c>
      <c r="N1347" s="176" t="s">
        <v>42</v>
      </c>
      <c r="O1347" s="40"/>
      <c r="P1347" s="177">
        <f>O1347*H1347</f>
        <v>0</v>
      </c>
      <c r="Q1347" s="177">
        <v>0</v>
      </c>
      <c r="R1347" s="177">
        <f>Q1347*H1347</f>
        <v>0</v>
      </c>
      <c r="S1347" s="177">
        <v>0</v>
      </c>
      <c r="T1347" s="178">
        <f>S1347*H1347</f>
        <v>0</v>
      </c>
      <c r="AR1347" s="22" t="s">
        <v>127</v>
      </c>
      <c r="AT1347" s="22" t="s">
        <v>122</v>
      </c>
      <c r="AU1347" s="22" t="s">
        <v>81</v>
      </c>
      <c r="AY1347" s="22" t="s">
        <v>120</v>
      </c>
      <c r="BE1347" s="179">
        <f>IF(N1347="základní",J1347,0)</f>
        <v>0</v>
      </c>
      <c r="BF1347" s="179">
        <f>IF(N1347="snížená",J1347,0)</f>
        <v>0</v>
      </c>
      <c r="BG1347" s="179">
        <f>IF(N1347="zákl. přenesená",J1347,0)</f>
        <v>0</v>
      </c>
      <c r="BH1347" s="179">
        <f>IF(N1347="sníž. přenesená",J1347,0)</f>
        <v>0</v>
      </c>
      <c r="BI1347" s="179">
        <f>IF(N1347="nulová",J1347,0)</f>
        <v>0</v>
      </c>
      <c r="BJ1347" s="22" t="s">
        <v>79</v>
      </c>
      <c r="BK1347" s="179">
        <f>ROUND(I1347*H1347,2)</f>
        <v>0</v>
      </c>
      <c r="BL1347" s="22" t="s">
        <v>127</v>
      </c>
      <c r="BM1347" s="22" t="s">
        <v>1557</v>
      </c>
    </row>
    <row r="1348" spans="2:65" s="1" customFormat="1">
      <c r="B1348" s="39"/>
      <c r="D1348" s="180" t="s">
        <v>129</v>
      </c>
      <c r="F1348" s="181" t="s">
        <v>1558</v>
      </c>
      <c r="I1348" s="182"/>
      <c r="L1348" s="39"/>
      <c r="M1348" s="183"/>
      <c r="N1348" s="40"/>
      <c r="O1348" s="40"/>
      <c r="P1348" s="40"/>
      <c r="Q1348" s="40"/>
      <c r="R1348" s="40"/>
      <c r="S1348" s="40"/>
      <c r="T1348" s="68"/>
      <c r="AT1348" s="22" t="s">
        <v>129</v>
      </c>
      <c r="AU1348" s="22" t="s">
        <v>81</v>
      </c>
    </row>
    <row r="1349" spans="2:65" s="11" customFormat="1">
      <c r="B1349" s="185"/>
      <c r="D1349" s="180" t="s">
        <v>133</v>
      </c>
      <c r="E1349" s="186" t="s">
        <v>5</v>
      </c>
      <c r="F1349" s="187" t="s">
        <v>1559</v>
      </c>
      <c r="H1349" s="188">
        <v>67.447000000000003</v>
      </c>
      <c r="I1349" s="189"/>
      <c r="L1349" s="185"/>
      <c r="M1349" s="190"/>
      <c r="N1349" s="191"/>
      <c r="O1349" s="191"/>
      <c r="P1349" s="191"/>
      <c r="Q1349" s="191"/>
      <c r="R1349" s="191"/>
      <c r="S1349" s="191"/>
      <c r="T1349" s="192"/>
      <c r="AT1349" s="186" t="s">
        <v>133</v>
      </c>
      <c r="AU1349" s="186" t="s">
        <v>81</v>
      </c>
      <c r="AV1349" s="11" t="s">
        <v>81</v>
      </c>
      <c r="AW1349" s="11" t="s">
        <v>35</v>
      </c>
      <c r="AX1349" s="11" t="s">
        <v>71</v>
      </c>
      <c r="AY1349" s="186" t="s">
        <v>120</v>
      </c>
    </row>
    <row r="1350" spans="2:65" s="12" customFormat="1">
      <c r="B1350" s="193"/>
      <c r="D1350" s="180" t="s">
        <v>133</v>
      </c>
      <c r="E1350" s="194" t="s">
        <v>5</v>
      </c>
      <c r="F1350" s="195" t="s">
        <v>135</v>
      </c>
      <c r="H1350" s="196">
        <v>67.447000000000003</v>
      </c>
      <c r="I1350" s="197"/>
      <c r="L1350" s="193"/>
      <c r="M1350" s="198"/>
      <c r="N1350" s="199"/>
      <c r="O1350" s="199"/>
      <c r="P1350" s="199"/>
      <c r="Q1350" s="199"/>
      <c r="R1350" s="199"/>
      <c r="S1350" s="199"/>
      <c r="T1350" s="200"/>
      <c r="AT1350" s="194" t="s">
        <v>133</v>
      </c>
      <c r="AU1350" s="194" t="s">
        <v>81</v>
      </c>
      <c r="AV1350" s="12" t="s">
        <v>127</v>
      </c>
      <c r="AW1350" s="12" t="s">
        <v>35</v>
      </c>
      <c r="AX1350" s="12" t="s">
        <v>79</v>
      </c>
      <c r="AY1350" s="194" t="s">
        <v>120</v>
      </c>
    </row>
    <row r="1351" spans="2:65" s="1" customFormat="1" ht="16.5" customHeight="1">
      <c r="B1351" s="167"/>
      <c r="C1351" s="168" t="s">
        <v>1560</v>
      </c>
      <c r="D1351" s="168" t="s">
        <v>122</v>
      </c>
      <c r="E1351" s="169" t="s">
        <v>1561</v>
      </c>
      <c r="F1351" s="170" t="s">
        <v>1562</v>
      </c>
      <c r="G1351" s="171" t="s">
        <v>488</v>
      </c>
      <c r="H1351" s="172">
        <v>259.93799999999999</v>
      </c>
      <c r="I1351" s="173"/>
      <c r="J1351" s="174">
        <f>ROUND(I1351*H1351,2)</f>
        <v>0</v>
      </c>
      <c r="K1351" s="170" t="s">
        <v>126</v>
      </c>
      <c r="L1351" s="39"/>
      <c r="M1351" s="175" t="s">
        <v>5</v>
      </c>
      <c r="N1351" s="176" t="s">
        <v>42</v>
      </c>
      <c r="O1351" s="40"/>
      <c r="P1351" s="177">
        <f>O1351*H1351</f>
        <v>0</v>
      </c>
      <c r="Q1351" s="177">
        <v>0</v>
      </c>
      <c r="R1351" s="177">
        <f>Q1351*H1351</f>
        <v>0</v>
      </c>
      <c r="S1351" s="177">
        <v>0</v>
      </c>
      <c r="T1351" s="178">
        <f>S1351*H1351</f>
        <v>0</v>
      </c>
      <c r="AR1351" s="22" t="s">
        <v>127</v>
      </c>
      <c r="AT1351" s="22" t="s">
        <v>122</v>
      </c>
      <c r="AU1351" s="22" t="s">
        <v>81</v>
      </c>
      <c r="AY1351" s="22" t="s">
        <v>120</v>
      </c>
      <c r="BE1351" s="179">
        <f>IF(N1351="základní",J1351,0)</f>
        <v>0</v>
      </c>
      <c r="BF1351" s="179">
        <f>IF(N1351="snížená",J1351,0)</f>
        <v>0</v>
      </c>
      <c r="BG1351" s="179">
        <f>IF(N1351="zákl. přenesená",J1351,0)</f>
        <v>0</v>
      </c>
      <c r="BH1351" s="179">
        <f>IF(N1351="sníž. přenesená",J1351,0)</f>
        <v>0</v>
      </c>
      <c r="BI1351" s="179">
        <f>IF(N1351="nulová",J1351,0)</f>
        <v>0</v>
      </c>
      <c r="BJ1351" s="22" t="s">
        <v>79</v>
      </c>
      <c r="BK1351" s="179">
        <f>ROUND(I1351*H1351,2)</f>
        <v>0</v>
      </c>
      <c r="BL1351" s="22" t="s">
        <v>127</v>
      </c>
      <c r="BM1351" s="22" t="s">
        <v>1563</v>
      </c>
    </row>
    <row r="1352" spans="2:65" s="1" customFormat="1" ht="27">
      <c r="B1352" s="39"/>
      <c r="D1352" s="180" t="s">
        <v>129</v>
      </c>
      <c r="F1352" s="181" t="s">
        <v>1564</v>
      </c>
      <c r="I1352" s="182"/>
      <c r="L1352" s="39"/>
      <c r="M1352" s="183"/>
      <c r="N1352" s="40"/>
      <c r="O1352" s="40"/>
      <c r="P1352" s="40"/>
      <c r="Q1352" s="40"/>
      <c r="R1352" s="40"/>
      <c r="S1352" s="40"/>
      <c r="T1352" s="68"/>
      <c r="AT1352" s="22" t="s">
        <v>129</v>
      </c>
      <c r="AU1352" s="22" t="s">
        <v>81</v>
      </c>
    </row>
    <row r="1353" spans="2:65" s="11" customFormat="1">
      <c r="B1353" s="185"/>
      <c r="D1353" s="180" t="s">
        <v>133</v>
      </c>
      <c r="E1353" s="186" t="s">
        <v>5</v>
      </c>
      <c r="F1353" s="187" t="s">
        <v>1565</v>
      </c>
      <c r="H1353" s="188">
        <v>259.93799999999999</v>
      </c>
      <c r="I1353" s="189"/>
      <c r="L1353" s="185"/>
      <c r="M1353" s="190"/>
      <c r="N1353" s="191"/>
      <c r="O1353" s="191"/>
      <c r="P1353" s="191"/>
      <c r="Q1353" s="191"/>
      <c r="R1353" s="191"/>
      <c r="S1353" s="191"/>
      <c r="T1353" s="192"/>
      <c r="AT1353" s="186" t="s">
        <v>133</v>
      </c>
      <c r="AU1353" s="186" t="s">
        <v>81</v>
      </c>
      <c r="AV1353" s="11" t="s">
        <v>81</v>
      </c>
      <c r="AW1353" s="11" t="s">
        <v>35</v>
      </c>
      <c r="AX1353" s="11" t="s">
        <v>71</v>
      </c>
      <c r="AY1353" s="186" t="s">
        <v>120</v>
      </c>
    </row>
    <row r="1354" spans="2:65" s="12" customFormat="1">
      <c r="B1354" s="193"/>
      <c r="D1354" s="180" t="s">
        <v>133</v>
      </c>
      <c r="E1354" s="194" t="s">
        <v>5</v>
      </c>
      <c r="F1354" s="195" t="s">
        <v>135</v>
      </c>
      <c r="H1354" s="196">
        <v>259.93799999999999</v>
      </c>
      <c r="I1354" s="197"/>
      <c r="L1354" s="193"/>
      <c r="M1354" s="198"/>
      <c r="N1354" s="199"/>
      <c r="O1354" s="199"/>
      <c r="P1354" s="199"/>
      <c r="Q1354" s="199"/>
      <c r="R1354" s="199"/>
      <c r="S1354" s="199"/>
      <c r="T1354" s="200"/>
      <c r="AT1354" s="194" t="s">
        <v>133</v>
      </c>
      <c r="AU1354" s="194" t="s">
        <v>81</v>
      </c>
      <c r="AV1354" s="12" t="s">
        <v>127</v>
      </c>
      <c r="AW1354" s="12" t="s">
        <v>35</v>
      </c>
      <c r="AX1354" s="12" t="s">
        <v>79</v>
      </c>
      <c r="AY1354" s="194" t="s">
        <v>120</v>
      </c>
    </row>
    <row r="1355" spans="2:65" s="1" customFormat="1" ht="16.5" customHeight="1">
      <c r="B1355" s="167"/>
      <c r="C1355" s="168" t="s">
        <v>1566</v>
      </c>
      <c r="D1355" s="168" t="s">
        <v>122</v>
      </c>
      <c r="E1355" s="169" t="s">
        <v>1567</v>
      </c>
      <c r="F1355" s="170" t="s">
        <v>1568</v>
      </c>
      <c r="G1355" s="171" t="s">
        <v>488</v>
      </c>
      <c r="H1355" s="172">
        <v>2599.38</v>
      </c>
      <c r="I1355" s="173"/>
      <c r="J1355" s="174">
        <f>ROUND(I1355*H1355,2)</f>
        <v>0</v>
      </c>
      <c r="K1355" s="170" t="s">
        <v>126</v>
      </c>
      <c r="L1355" s="39"/>
      <c r="M1355" s="175" t="s">
        <v>5</v>
      </c>
      <c r="N1355" s="176" t="s">
        <v>42</v>
      </c>
      <c r="O1355" s="40"/>
      <c r="P1355" s="177">
        <f>O1355*H1355</f>
        <v>0</v>
      </c>
      <c r="Q1355" s="177">
        <v>0</v>
      </c>
      <c r="R1355" s="177">
        <f>Q1355*H1355</f>
        <v>0</v>
      </c>
      <c r="S1355" s="177">
        <v>0</v>
      </c>
      <c r="T1355" s="178">
        <f>S1355*H1355</f>
        <v>0</v>
      </c>
      <c r="AR1355" s="22" t="s">
        <v>127</v>
      </c>
      <c r="AT1355" s="22" t="s">
        <v>122</v>
      </c>
      <c r="AU1355" s="22" t="s">
        <v>81</v>
      </c>
      <c r="AY1355" s="22" t="s">
        <v>120</v>
      </c>
      <c r="BE1355" s="179">
        <f>IF(N1355="základní",J1355,0)</f>
        <v>0</v>
      </c>
      <c r="BF1355" s="179">
        <f>IF(N1355="snížená",J1355,0)</f>
        <v>0</v>
      </c>
      <c r="BG1355" s="179">
        <f>IF(N1355="zákl. přenesená",J1355,0)</f>
        <v>0</v>
      </c>
      <c r="BH1355" s="179">
        <f>IF(N1355="sníž. přenesená",J1355,0)</f>
        <v>0</v>
      </c>
      <c r="BI1355" s="179">
        <f>IF(N1355="nulová",J1355,0)</f>
        <v>0</v>
      </c>
      <c r="BJ1355" s="22" t="s">
        <v>79</v>
      </c>
      <c r="BK1355" s="179">
        <f>ROUND(I1355*H1355,2)</f>
        <v>0</v>
      </c>
      <c r="BL1355" s="22" t="s">
        <v>127</v>
      </c>
      <c r="BM1355" s="22" t="s">
        <v>1569</v>
      </c>
    </row>
    <row r="1356" spans="2:65" s="1" customFormat="1" ht="27">
      <c r="B1356" s="39"/>
      <c r="D1356" s="180" t="s">
        <v>129</v>
      </c>
      <c r="F1356" s="181" t="s">
        <v>1570</v>
      </c>
      <c r="I1356" s="182"/>
      <c r="L1356" s="39"/>
      <c r="M1356" s="183"/>
      <c r="N1356" s="40"/>
      <c r="O1356" s="40"/>
      <c r="P1356" s="40"/>
      <c r="Q1356" s="40"/>
      <c r="R1356" s="40"/>
      <c r="S1356" s="40"/>
      <c r="T1356" s="68"/>
      <c r="AT1356" s="22" t="s">
        <v>129</v>
      </c>
      <c r="AU1356" s="22" t="s">
        <v>81</v>
      </c>
    </row>
    <row r="1357" spans="2:65" s="11" customFormat="1">
      <c r="B1357" s="185"/>
      <c r="D1357" s="180" t="s">
        <v>133</v>
      </c>
      <c r="E1357" s="186" t="s">
        <v>5</v>
      </c>
      <c r="F1357" s="187" t="s">
        <v>1571</v>
      </c>
      <c r="H1357" s="188">
        <v>2599.38</v>
      </c>
      <c r="I1357" s="189"/>
      <c r="L1357" s="185"/>
      <c r="M1357" s="190"/>
      <c r="N1357" s="191"/>
      <c r="O1357" s="191"/>
      <c r="P1357" s="191"/>
      <c r="Q1357" s="191"/>
      <c r="R1357" s="191"/>
      <c r="S1357" s="191"/>
      <c r="T1357" s="192"/>
      <c r="AT1357" s="186" t="s">
        <v>133</v>
      </c>
      <c r="AU1357" s="186" t="s">
        <v>81</v>
      </c>
      <c r="AV1357" s="11" t="s">
        <v>81</v>
      </c>
      <c r="AW1357" s="11" t="s">
        <v>35</v>
      </c>
      <c r="AX1357" s="11" t="s">
        <v>71</v>
      </c>
      <c r="AY1357" s="186" t="s">
        <v>120</v>
      </c>
    </row>
    <row r="1358" spans="2:65" s="12" customFormat="1">
      <c r="B1358" s="193"/>
      <c r="D1358" s="180" t="s">
        <v>133</v>
      </c>
      <c r="E1358" s="194" t="s">
        <v>5</v>
      </c>
      <c r="F1358" s="195" t="s">
        <v>135</v>
      </c>
      <c r="H1358" s="196">
        <v>2599.38</v>
      </c>
      <c r="I1358" s="197"/>
      <c r="L1358" s="193"/>
      <c r="M1358" s="198"/>
      <c r="N1358" s="199"/>
      <c r="O1358" s="199"/>
      <c r="P1358" s="199"/>
      <c r="Q1358" s="199"/>
      <c r="R1358" s="199"/>
      <c r="S1358" s="199"/>
      <c r="T1358" s="200"/>
      <c r="AT1358" s="194" t="s">
        <v>133</v>
      </c>
      <c r="AU1358" s="194" t="s">
        <v>81</v>
      </c>
      <c r="AV1358" s="12" t="s">
        <v>127</v>
      </c>
      <c r="AW1358" s="12" t="s">
        <v>35</v>
      </c>
      <c r="AX1358" s="12" t="s">
        <v>79</v>
      </c>
      <c r="AY1358" s="194" t="s">
        <v>120</v>
      </c>
    </row>
    <row r="1359" spans="2:65" s="1" customFormat="1" ht="16.5" customHeight="1">
      <c r="B1359" s="167"/>
      <c r="C1359" s="168" t="s">
        <v>1572</v>
      </c>
      <c r="D1359" s="168" t="s">
        <v>122</v>
      </c>
      <c r="E1359" s="169" t="s">
        <v>1573</v>
      </c>
      <c r="F1359" s="170" t="s">
        <v>1574</v>
      </c>
      <c r="G1359" s="171" t="s">
        <v>488</v>
      </c>
      <c r="H1359" s="172">
        <v>259.93799999999999</v>
      </c>
      <c r="I1359" s="173"/>
      <c r="J1359" s="174">
        <f>ROUND(I1359*H1359,2)</f>
        <v>0</v>
      </c>
      <c r="K1359" s="170" t="s">
        <v>126</v>
      </c>
      <c r="L1359" s="39"/>
      <c r="M1359" s="175" t="s">
        <v>5</v>
      </c>
      <c r="N1359" s="176" t="s">
        <v>42</v>
      </c>
      <c r="O1359" s="40"/>
      <c r="P1359" s="177">
        <f>O1359*H1359</f>
        <v>0</v>
      </c>
      <c r="Q1359" s="177">
        <v>0</v>
      </c>
      <c r="R1359" s="177">
        <f>Q1359*H1359</f>
        <v>0</v>
      </c>
      <c r="S1359" s="177">
        <v>0</v>
      </c>
      <c r="T1359" s="178">
        <f>S1359*H1359</f>
        <v>0</v>
      </c>
      <c r="AR1359" s="22" t="s">
        <v>127</v>
      </c>
      <c r="AT1359" s="22" t="s">
        <v>122</v>
      </c>
      <c r="AU1359" s="22" t="s">
        <v>81</v>
      </c>
      <c r="AY1359" s="22" t="s">
        <v>120</v>
      </c>
      <c r="BE1359" s="179">
        <f>IF(N1359="základní",J1359,0)</f>
        <v>0</v>
      </c>
      <c r="BF1359" s="179">
        <f>IF(N1359="snížená",J1359,0)</f>
        <v>0</v>
      </c>
      <c r="BG1359" s="179">
        <f>IF(N1359="zákl. přenesená",J1359,0)</f>
        <v>0</v>
      </c>
      <c r="BH1359" s="179">
        <f>IF(N1359="sníž. přenesená",J1359,0)</f>
        <v>0</v>
      </c>
      <c r="BI1359" s="179">
        <f>IF(N1359="nulová",J1359,0)</f>
        <v>0</v>
      </c>
      <c r="BJ1359" s="22" t="s">
        <v>79</v>
      </c>
      <c r="BK1359" s="179">
        <f>ROUND(I1359*H1359,2)</f>
        <v>0</v>
      </c>
      <c r="BL1359" s="22" t="s">
        <v>127</v>
      </c>
      <c r="BM1359" s="22" t="s">
        <v>1575</v>
      </c>
    </row>
    <row r="1360" spans="2:65" s="1" customFormat="1">
      <c r="B1360" s="39"/>
      <c r="D1360" s="180" t="s">
        <v>129</v>
      </c>
      <c r="F1360" s="181" t="s">
        <v>1576</v>
      </c>
      <c r="I1360" s="182"/>
      <c r="L1360" s="39"/>
      <c r="M1360" s="183"/>
      <c r="N1360" s="40"/>
      <c r="O1360" s="40"/>
      <c r="P1360" s="40"/>
      <c r="Q1360" s="40"/>
      <c r="R1360" s="40"/>
      <c r="S1360" s="40"/>
      <c r="T1360" s="68"/>
      <c r="AT1360" s="22" t="s">
        <v>129</v>
      </c>
      <c r="AU1360" s="22" t="s">
        <v>81</v>
      </c>
    </row>
    <row r="1361" spans="2:65" s="11" customFormat="1">
      <c r="B1361" s="185"/>
      <c r="D1361" s="180" t="s">
        <v>133</v>
      </c>
      <c r="E1361" s="186" t="s">
        <v>5</v>
      </c>
      <c r="F1361" s="187" t="s">
        <v>1565</v>
      </c>
      <c r="H1361" s="188">
        <v>259.93799999999999</v>
      </c>
      <c r="I1361" s="189"/>
      <c r="L1361" s="185"/>
      <c r="M1361" s="190"/>
      <c r="N1361" s="191"/>
      <c r="O1361" s="191"/>
      <c r="P1361" s="191"/>
      <c r="Q1361" s="191"/>
      <c r="R1361" s="191"/>
      <c r="S1361" s="191"/>
      <c r="T1361" s="192"/>
      <c r="AT1361" s="186" t="s">
        <v>133</v>
      </c>
      <c r="AU1361" s="186" t="s">
        <v>81</v>
      </c>
      <c r="AV1361" s="11" t="s">
        <v>81</v>
      </c>
      <c r="AW1361" s="11" t="s">
        <v>35</v>
      </c>
      <c r="AX1361" s="11" t="s">
        <v>71</v>
      </c>
      <c r="AY1361" s="186" t="s">
        <v>120</v>
      </c>
    </row>
    <row r="1362" spans="2:65" s="12" customFormat="1">
      <c r="B1362" s="193"/>
      <c r="D1362" s="180" t="s">
        <v>133</v>
      </c>
      <c r="E1362" s="194" t="s">
        <v>5</v>
      </c>
      <c r="F1362" s="195" t="s">
        <v>135</v>
      </c>
      <c r="H1362" s="196">
        <v>259.93799999999999</v>
      </c>
      <c r="I1362" s="197"/>
      <c r="L1362" s="193"/>
      <c r="M1362" s="198"/>
      <c r="N1362" s="199"/>
      <c r="O1362" s="199"/>
      <c r="P1362" s="199"/>
      <c r="Q1362" s="199"/>
      <c r="R1362" s="199"/>
      <c r="S1362" s="199"/>
      <c r="T1362" s="200"/>
      <c r="AT1362" s="194" t="s">
        <v>133</v>
      </c>
      <c r="AU1362" s="194" t="s">
        <v>81</v>
      </c>
      <c r="AV1362" s="12" t="s">
        <v>127</v>
      </c>
      <c r="AW1362" s="12" t="s">
        <v>35</v>
      </c>
      <c r="AX1362" s="12" t="s">
        <v>79</v>
      </c>
      <c r="AY1362" s="194" t="s">
        <v>120</v>
      </c>
    </row>
    <row r="1363" spans="2:65" s="1" customFormat="1" ht="16.5" customHeight="1">
      <c r="B1363" s="167"/>
      <c r="C1363" s="168" t="s">
        <v>1577</v>
      </c>
      <c r="D1363" s="168" t="s">
        <v>122</v>
      </c>
      <c r="E1363" s="169" t="s">
        <v>1578</v>
      </c>
      <c r="F1363" s="170" t="s">
        <v>1579</v>
      </c>
      <c r="G1363" s="171" t="s">
        <v>488</v>
      </c>
      <c r="H1363" s="172">
        <v>30.689</v>
      </c>
      <c r="I1363" s="173"/>
      <c r="J1363" s="174">
        <f>ROUND(I1363*H1363,2)</f>
        <v>0</v>
      </c>
      <c r="K1363" s="170" t="s">
        <v>126</v>
      </c>
      <c r="L1363" s="39"/>
      <c r="M1363" s="175" t="s">
        <v>5</v>
      </c>
      <c r="N1363" s="176" t="s">
        <v>42</v>
      </c>
      <c r="O1363" s="40"/>
      <c r="P1363" s="177">
        <f>O1363*H1363</f>
        <v>0</v>
      </c>
      <c r="Q1363" s="177">
        <v>0</v>
      </c>
      <c r="R1363" s="177">
        <f>Q1363*H1363</f>
        <v>0</v>
      </c>
      <c r="S1363" s="177">
        <v>0</v>
      </c>
      <c r="T1363" s="178">
        <f>S1363*H1363</f>
        <v>0</v>
      </c>
      <c r="AR1363" s="22" t="s">
        <v>127</v>
      </c>
      <c r="AT1363" s="22" t="s">
        <v>122</v>
      </c>
      <c r="AU1363" s="22" t="s">
        <v>81</v>
      </c>
      <c r="AY1363" s="22" t="s">
        <v>120</v>
      </c>
      <c r="BE1363" s="179">
        <f>IF(N1363="základní",J1363,0)</f>
        <v>0</v>
      </c>
      <c r="BF1363" s="179">
        <f>IF(N1363="snížená",J1363,0)</f>
        <v>0</v>
      </c>
      <c r="BG1363" s="179">
        <f>IF(N1363="zákl. přenesená",J1363,0)</f>
        <v>0</v>
      </c>
      <c r="BH1363" s="179">
        <f>IF(N1363="sníž. přenesená",J1363,0)</f>
        <v>0</v>
      </c>
      <c r="BI1363" s="179">
        <f>IF(N1363="nulová",J1363,0)</f>
        <v>0</v>
      </c>
      <c r="BJ1363" s="22" t="s">
        <v>79</v>
      </c>
      <c r="BK1363" s="179">
        <f>ROUND(I1363*H1363,2)</f>
        <v>0</v>
      </c>
      <c r="BL1363" s="22" t="s">
        <v>127</v>
      </c>
      <c r="BM1363" s="22" t="s">
        <v>1580</v>
      </c>
    </row>
    <row r="1364" spans="2:65" s="1" customFormat="1">
      <c r="B1364" s="39"/>
      <c r="D1364" s="180" t="s">
        <v>129</v>
      </c>
      <c r="F1364" s="181" t="s">
        <v>1581</v>
      </c>
      <c r="I1364" s="182"/>
      <c r="L1364" s="39"/>
      <c r="M1364" s="183"/>
      <c r="N1364" s="40"/>
      <c r="O1364" s="40"/>
      <c r="P1364" s="40"/>
      <c r="Q1364" s="40"/>
      <c r="R1364" s="40"/>
      <c r="S1364" s="40"/>
      <c r="T1364" s="68"/>
      <c r="AT1364" s="22" t="s">
        <v>129</v>
      </c>
      <c r="AU1364" s="22" t="s">
        <v>81</v>
      </c>
    </row>
    <row r="1365" spans="2:65" s="11" customFormat="1">
      <c r="B1365" s="185"/>
      <c r="D1365" s="180" t="s">
        <v>133</v>
      </c>
      <c r="E1365" s="186" t="s">
        <v>5</v>
      </c>
      <c r="F1365" s="187" t="s">
        <v>1582</v>
      </c>
      <c r="H1365" s="188">
        <v>30.689</v>
      </c>
      <c r="I1365" s="189"/>
      <c r="L1365" s="185"/>
      <c r="M1365" s="190"/>
      <c r="N1365" s="191"/>
      <c r="O1365" s="191"/>
      <c r="P1365" s="191"/>
      <c r="Q1365" s="191"/>
      <c r="R1365" s="191"/>
      <c r="S1365" s="191"/>
      <c r="T1365" s="192"/>
      <c r="AT1365" s="186" t="s">
        <v>133</v>
      </c>
      <c r="AU1365" s="186" t="s">
        <v>81</v>
      </c>
      <c r="AV1365" s="11" t="s">
        <v>81</v>
      </c>
      <c r="AW1365" s="11" t="s">
        <v>35</v>
      </c>
      <c r="AX1365" s="11" t="s">
        <v>71</v>
      </c>
      <c r="AY1365" s="186" t="s">
        <v>120</v>
      </c>
    </row>
    <row r="1366" spans="2:65" s="12" customFormat="1">
      <c r="B1366" s="193"/>
      <c r="D1366" s="180" t="s">
        <v>133</v>
      </c>
      <c r="E1366" s="194" t="s">
        <v>5</v>
      </c>
      <c r="F1366" s="195" t="s">
        <v>135</v>
      </c>
      <c r="H1366" s="196">
        <v>30.689</v>
      </c>
      <c r="I1366" s="197"/>
      <c r="L1366" s="193"/>
      <c r="M1366" s="198"/>
      <c r="N1366" s="199"/>
      <c r="O1366" s="199"/>
      <c r="P1366" s="199"/>
      <c r="Q1366" s="199"/>
      <c r="R1366" s="199"/>
      <c r="S1366" s="199"/>
      <c r="T1366" s="200"/>
      <c r="AT1366" s="194" t="s">
        <v>133</v>
      </c>
      <c r="AU1366" s="194" t="s">
        <v>81</v>
      </c>
      <c r="AV1366" s="12" t="s">
        <v>127</v>
      </c>
      <c r="AW1366" s="12" t="s">
        <v>35</v>
      </c>
      <c r="AX1366" s="12" t="s">
        <v>79</v>
      </c>
      <c r="AY1366" s="194" t="s">
        <v>120</v>
      </c>
    </row>
    <row r="1367" spans="2:65" s="1" customFormat="1" ht="16.5" customHeight="1">
      <c r="B1367" s="167"/>
      <c r="C1367" s="168" t="s">
        <v>1583</v>
      </c>
      <c r="D1367" s="168" t="s">
        <v>122</v>
      </c>
      <c r="E1367" s="169" t="s">
        <v>1584</v>
      </c>
      <c r="F1367" s="170" t="s">
        <v>1585</v>
      </c>
      <c r="G1367" s="171" t="s">
        <v>488</v>
      </c>
      <c r="H1367" s="172">
        <v>28.722999999999999</v>
      </c>
      <c r="I1367" s="173"/>
      <c r="J1367" s="174">
        <f>ROUND(I1367*H1367,2)</f>
        <v>0</v>
      </c>
      <c r="K1367" s="170" t="s">
        <v>126</v>
      </c>
      <c r="L1367" s="39"/>
      <c r="M1367" s="175" t="s">
        <v>5</v>
      </c>
      <c r="N1367" s="176" t="s">
        <v>42</v>
      </c>
      <c r="O1367" s="40"/>
      <c r="P1367" s="177">
        <f>O1367*H1367</f>
        <v>0</v>
      </c>
      <c r="Q1367" s="177">
        <v>0</v>
      </c>
      <c r="R1367" s="177">
        <f>Q1367*H1367</f>
        <v>0</v>
      </c>
      <c r="S1367" s="177">
        <v>0</v>
      </c>
      <c r="T1367" s="178">
        <f>S1367*H1367</f>
        <v>0</v>
      </c>
      <c r="AR1367" s="22" t="s">
        <v>127</v>
      </c>
      <c r="AT1367" s="22" t="s">
        <v>122</v>
      </c>
      <c r="AU1367" s="22" t="s">
        <v>81</v>
      </c>
      <c r="AY1367" s="22" t="s">
        <v>120</v>
      </c>
      <c r="BE1367" s="179">
        <f>IF(N1367="základní",J1367,0)</f>
        <v>0</v>
      </c>
      <c r="BF1367" s="179">
        <f>IF(N1367="snížená",J1367,0)</f>
        <v>0</v>
      </c>
      <c r="BG1367" s="179">
        <f>IF(N1367="zákl. přenesená",J1367,0)</f>
        <v>0</v>
      </c>
      <c r="BH1367" s="179">
        <f>IF(N1367="sníž. přenesená",J1367,0)</f>
        <v>0</v>
      </c>
      <c r="BI1367" s="179">
        <f>IF(N1367="nulová",J1367,0)</f>
        <v>0</v>
      </c>
      <c r="BJ1367" s="22" t="s">
        <v>79</v>
      </c>
      <c r="BK1367" s="179">
        <f>ROUND(I1367*H1367,2)</f>
        <v>0</v>
      </c>
      <c r="BL1367" s="22" t="s">
        <v>127</v>
      </c>
      <c r="BM1367" s="22" t="s">
        <v>1586</v>
      </c>
    </row>
    <row r="1368" spans="2:65" s="1" customFormat="1">
      <c r="B1368" s="39"/>
      <c r="D1368" s="180" t="s">
        <v>129</v>
      </c>
      <c r="F1368" s="181" t="s">
        <v>1587</v>
      </c>
      <c r="I1368" s="182"/>
      <c r="L1368" s="39"/>
      <c r="M1368" s="183"/>
      <c r="N1368" s="40"/>
      <c r="O1368" s="40"/>
      <c r="P1368" s="40"/>
      <c r="Q1368" s="40"/>
      <c r="R1368" s="40"/>
      <c r="S1368" s="40"/>
      <c r="T1368" s="68"/>
      <c r="AT1368" s="22" t="s">
        <v>129</v>
      </c>
      <c r="AU1368" s="22" t="s">
        <v>81</v>
      </c>
    </row>
    <row r="1369" spans="2:65" s="11" customFormat="1">
      <c r="B1369" s="185"/>
      <c r="D1369" s="180" t="s">
        <v>133</v>
      </c>
      <c r="E1369" s="186" t="s">
        <v>5</v>
      </c>
      <c r="F1369" s="187" t="s">
        <v>1588</v>
      </c>
      <c r="H1369" s="188">
        <v>28.722999999999999</v>
      </c>
      <c r="I1369" s="189"/>
      <c r="L1369" s="185"/>
      <c r="M1369" s="190"/>
      <c r="N1369" s="191"/>
      <c r="O1369" s="191"/>
      <c r="P1369" s="191"/>
      <c r="Q1369" s="191"/>
      <c r="R1369" s="191"/>
      <c r="S1369" s="191"/>
      <c r="T1369" s="192"/>
      <c r="AT1369" s="186" t="s">
        <v>133</v>
      </c>
      <c r="AU1369" s="186" t="s">
        <v>81</v>
      </c>
      <c r="AV1369" s="11" t="s">
        <v>81</v>
      </c>
      <c r="AW1369" s="11" t="s">
        <v>35</v>
      </c>
      <c r="AX1369" s="11" t="s">
        <v>71</v>
      </c>
      <c r="AY1369" s="186" t="s">
        <v>120</v>
      </c>
    </row>
    <row r="1370" spans="2:65" s="12" customFormat="1">
      <c r="B1370" s="193"/>
      <c r="D1370" s="180" t="s">
        <v>133</v>
      </c>
      <c r="E1370" s="194" t="s">
        <v>5</v>
      </c>
      <c r="F1370" s="195" t="s">
        <v>135</v>
      </c>
      <c r="H1370" s="196">
        <v>28.722999999999999</v>
      </c>
      <c r="I1370" s="197"/>
      <c r="L1370" s="193"/>
      <c r="M1370" s="198"/>
      <c r="N1370" s="199"/>
      <c r="O1370" s="199"/>
      <c r="P1370" s="199"/>
      <c r="Q1370" s="199"/>
      <c r="R1370" s="199"/>
      <c r="S1370" s="199"/>
      <c r="T1370" s="200"/>
      <c r="AT1370" s="194" t="s">
        <v>133</v>
      </c>
      <c r="AU1370" s="194" t="s">
        <v>81</v>
      </c>
      <c r="AV1370" s="12" t="s">
        <v>127</v>
      </c>
      <c r="AW1370" s="12" t="s">
        <v>35</v>
      </c>
      <c r="AX1370" s="12" t="s">
        <v>79</v>
      </c>
      <c r="AY1370" s="194" t="s">
        <v>120</v>
      </c>
    </row>
    <row r="1371" spans="2:65" s="1" customFormat="1" ht="16.5" customHeight="1">
      <c r="B1371" s="167"/>
      <c r="C1371" s="168" t="s">
        <v>1589</v>
      </c>
      <c r="D1371" s="168" t="s">
        <v>122</v>
      </c>
      <c r="E1371" s="169" t="s">
        <v>1590</v>
      </c>
      <c r="F1371" s="170" t="s">
        <v>1591</v>
      </c>
      <c r="G1371" s="171" t="s">
        <v>488</v>
      </c>
      <c r="H1371" s="172">
        <v>200.52600000000001</v>
      </c>
      <c r="I1371" s="173"/>
      <c r="J1371" s="174">
        <f>ROUND(I1371*H1371,2)</f>
        <v>0</v>
      </c>
      <c r="K1371" s="170" t="s">
        <v>126</v>
      </c>
      <c r="L1371" s="39"/>
      <c r="M1371" s="175" t="s">
        <v>5</v>
      </c>
      <c r="N1371" s="176" t="s">
        <v>42</v>
      </c>
      <c r="O1371" s="40"/>
      <c r="P1371" s="177">
        <f>O1371*H1371</f>
        <v>0</v>
      </c>
      <c r="Q1371" s="177">
        <v>0</v>
      </c>
      <c r="R1371" s="177">
        <f>Q1371*H1371</f>
        <v>0</v>
      </c>
      <c r="S1371" s="177">
        <v>0</v>
      </c>
      <c r="T1371" s="178">
        <f>S1371*H1371</f>
        <v>0</v>
      </c>
      <c r="AR1371" s="22" t="s">
        <v>127</v>
      </c>
      <c r="AT1371" s="22" t="s">
        <v>122</v>
      </c>
      <c r="AU1371" s="22" t="s">
        <v>81</v>
      </c>
      <c r="AY1371" s="22" t="s">
        <v>120</v>
      </c>
      <c r="BE1371" s="179">
        <f>IF(N1371="základní",J1371,0)</f>
        <v>0</v>
      </c>
      <c r="BF1371" s="179">
        <f>IF(N1371="snížená",J1371,0)</f>
        <v>0</v>
      </c>
      <c r="BG1371" s="179">
        <f>IF(N1371="zákl. přenesená",J1371,0)</f>
        <v>0</v>
      </c>
      <c r="BH1371" s="179">
        <f>IF(N1371="sníž. přenesená",J1371,0)</f>
        <v>0</v>
      </c>
      <c r="BI1371" s="179">
        <f>IF(N1371="nulová",J1371,0)</f>
        <v>0</v>
      </c>
      <c r="BJ1371" s="22" t="s">
        <v>79</v>
      </c>
      <c r="BK1371" s="179">
        <f>ROUND(I1371*H1371,2)</f>
        <v>0</v>
      </c>
      <c r="BL1371" s="22" t="s">
        <v>127</v>
      </c>
      <c r="BM1371" s="22" t="s">
        <v>1592</v>
      </c>
    </row>
    <row r="1372" spans="2:65" s="1" customFormat="1">
      <c r="B1372" s="39"/>
      <c r="D1372" s="180" t="s">
        <v>129</v>
      </c>
      <c r="F1372" s="181" t="s">
        <v>1593</v>
      </c>
      <c r="I1372" s="182"/>
      <c r="L1372" s="39"/>
      <c r="M1372" s="183"/>
      <c r="N1372" s="40"/>
      <c r="O1372" s="40"/>
      <c r="P1372" s="40"/>
      <c r="Q1372" s="40"/>
      <c r="R1372" s="40"/>
      <c r="S1372" s="40"/>
      <c r="T1372" s="68"/>
      <c r="AT1372" s="22" t="s">
        <v>129</v>
      </c>
      <c r="AU1372" s="22" t="s">
        <v>81</v>
      </c>
    </row>
    <row r="1373" spans="2:65" s="11" customFormat="1">
      <c r="B1373" s="185"/>
      <c r="D1373" s="180" t="s">
        <v>133</v>
      </c>
      <c r="E1373" s="186" t="s">
        <v>5</v>
      </c>
      <c r="F1373" s="187" t="s">
        <v>1594</v>
      </c>
      <c r="H1373" s="188">
        <v>200.52600000000001</v>
      </c>
      <c r="I1373" s="189"/>
      <c r="L1373" s="185"/>
      <c r="M1373" s="190"/>
      <c r="N1373" s="191"/>
      <c r="O1373" s="191"/>
      <c r="P1373" s="191"/>
      <c r="Q1373" s="191"/>
      <c r="R1373" s="191"/>
      <c r="S1373" s="191"/>
      <c r="T1373" s="192"/>
      <c r="AT1373" s="186" t="s">
        <v>133</v>
      </c>
      <c r="AU1373" s="186" t="s">
        <v>81</v>
      </c>
      <c r="AV1373" s="11" t="s">
        <v>81</v>
      </c>
      <c r="AW1373" s="11" t="s">
        <v>35</v>
      </c>
      <c r="AX1373" s="11" t="s">
        <v>71</v>
      </c>
      <c r="AY1373" s="186" t="s">
        <v>120</v>
      </c>
    </row>
    <row r="1374" spans="2:65" s="12" customFormat="1">
      <c r="B1374" s="193"/>
      <c r="D1374" s="180" t="s">
        <v>133</v>
      </c>
      <c r="E1374" s="194" t="s">
        <v>5</v>
      </c>
      <c r="F1374" s="195" t="s">
        <v>135</v>
      </c>
      <c r="H1374" s="196">
        <v>200.52600000000001</v>
      </c>
      <c r="I1374" s="197"/>
      <c r="L1374" s="193"/>
      <c r="M1374" s="198"/>
      <c r="N1374" s="199"/>
      <c r="O1374" s="199"/>
      <c r="P1374" s="199"/>
      <c r="Q1374" s="199"/>
      <c r="R1374" s="199"/>
      <c r="S1374" s="199"/>
      <c r="T1374" s="200"/>
      <c r="AT1374" s="194" t="s">
        <v>133</v>
      </c>
      <c r="AU1374" s="194" t="s">
        <v>81</v>
      </c>
      <c r="AV1374" s="12" t="s">
        <v>127</v>
      </c>
      <c r="AW1374" s="12" t="s">
        <v>35</v>
      </c>
      <c r="AX1374" s="12" t="s">
        <v>79</v>
      </c>
      <c r="AY1374" s="194" t="s">
        <v>120</v>
      </c>
    </row>
    <row r="1375" spans="2:65" s="10" customFormat="1" ht="29.85" customHeight="1">
      <c r="B1375" s="154"/>
      <c r="D1375" s="155" t="s">
        <v>70</v>
      </c>
      <c r="E1375" s="165" t="s">
        <v>1595</v>
      </c>
      <c r="F1375" s="165" t="s">
        <v>1596</v>
      </c>
      <c r="I1375" s="157"/>
      <c r="J1375" s="166">
        <f>BK1375</f>
        <v>0</v>
      </c>
      <c r="L1375" s="154"/>
      <c r="M1375" s="159"/>
      <c r="N1375" s="160"/>
      <c r="O1375" s="160"/>
      <c r="P1375" s="161">
        <f>SUM(P1376:P1392)</f>
        <v>0</v>
      </c>
      <c r="Q1375" s="160"/>
      <c r="R1375" s="161">
        <f>SUM(R1376:R1392)</f>
        <v>0</v>
      </c>
      <c r="S1375" s="160"/>
      <c r="T1375" s="162">
        <f>SUM(T1376:T1392)</f>
        <v>0</v>
      </c>
      <c r="AR1375" s="155" t="s">
        <v>79</v>
      </c>
      <c r="AT1375" s="163" t="s">
        <v>70</v>
      </c>
      <c r="AU1375" s="163" t="s">
        <v>79</v>
      </c>
      <c r="AY1375" s="155" t="s">
        <v>120</v>
      </c>
      <c r="BK1375" s="164">
        <f>SUM(BK1376:BK1392)</f>
        <v>0</v>
      </c>
    </row>
    <row r="1376" spans="2:65" s="1" customFormat="1" ht="16.5" customHeight="1">
      <c r="B1376" s="167"/>
      <c r="C1376" s="168" t="s">
        <v>1597</v>
      </c>
      <c r="D1376" s="168" t="s">
        <v>122</v>
      </c>
      <c r="E1376" s="169" t="s">
        <v>1598</v>
      </c>
      <c r="F1376" s="170" t="s">
        <v>1599</v>
      </c>
      <c r="G1376" s="171" t="s">
        <v>488</v>
      </c>
      <c r="H1376" s="172">
        <v>199.05099999999999</v>
      </c>
      <c r="I1376" s="173"/>
      <c r="J1376" s="174">
        <f>ROUND(I1376*H1376,2)</f>
        <v>0</v>
      </c>
      <c r="K1376" s="170" t="s">
        <v>126</v>
      </c>
      <c r="L1376" s="39"/>
      <c r="M1376" s="175" t="s">
        <v>5</v>
      </c>
      <c r="N1376" s="176" t="s">
        <v>42</v>
      </c>
      <c r="O1376" s="40"/>
      <c r="P1376" s="177">
        <f>O1376*H1376</f>
        <v>0</v>
      </c>
      <c r="Q1376" s="177">
        <v>0</v>
      </c>
      <c r="R1376" s="177">
        <f>Q1376*H1376</f>
        <v>0</v>
      </c>
      <c r="S1376" s="177">
        <v>0</v>
      </c>
      <c r="T1376" s="178">
        <f>S1376*H1376</f>
        <v>0</v>
      </c>
      <c r="AR1376" s="22" t="s">
        <v>127</v>
      </c>
      <c r="AT1376" s="22" t="s">
        <v>122</v>
      </c>
      <c r="AU1376" s="22" t="s">
        <v>81</v>
      </c>
      <c r="AY1376" s="22" t="s">
        <v>120</v>
      </c>
      <c r="BE1376" s="179">
        <f>IF(N1376="základní",J1376,0)</f>
        <v>0</v>
      </c>
      <c r="BF1376" s="179">
        <f>IF(N1376="snížená",J1376,0)</f>
        <v>0</v>
      </c>
      <c r="BG1376" s="179">
        <f>IF(N1376="zákl. přenesená",J1376,0)</f>
        <v>0</v>
      </c>
      <c r="BH1376" s="179">
        <f>IF(N1376="sníž. přenesená",J1376,0)</f>
        <v>0</v>
      </c>
      <c r="BI1376" s="179">
        <f>IF(N1376="nulová",J1376,0)</f>
        <v>0</v>
      </c>
      <c r="BJ1376" s="22" t="s">
        <v>79</v>
      </c>
      <c r="BK1376" s="179">
        <f>ROUND(I1376*H1376,2)</f>
        <v>0</v>
      </c>
      <c r="BL1376" s="22" t="s">
        <v>127</v>
      </c>
      <c r="BM1376" s="22" t="s">
        <v>1600</v>
      </c>
    </row>
    <row r="1377" spans="2:65" s="1" customFormat="1" ht="27">
      <c r="B1377" s="39"/>
      <c r="D1377" s="180" t="s">
        <v>129</v>
      </c>
      <c r="F1377" s="181" t="s">
        <v>1601</v>
      </c>
      <c r="I1377" s="182"/>
      <c r="L1377" s="39"/>
      <c r="M1377" s="183"/>
      <c r="N1377" s="40"/>
      <c r="O1377" s="40"/>
      <c r="P1377" s="40"/>
      <c r="Q1377" s="40"/>
      <c r="R1377" s="40"/>
      <c r="S1377" s="40"/>
      <c r="T1377" s="68"/>
      <c r="AT1377" s="22" t="s">
        <v>129</v>
      </c>
      <c r="AU1377" s="22" t="s">
        <v>81</v>
      </c>
    </row>
    <row r="1378" spans="2:65" s="11" customFormat="1" ht="27">
      <c r="B1378" s="185"/>
      <c r="D1378" s="180" t="s">
        <v>133</v>
      </c>
      <c r="E1378" s="186" t="s">
        <v>5</v>
      </c>
      <c r="F1378" s="187" t="s">
        <v>1602</v>
      </c>
      <c r="H1378" s="188">
        <v>199.05099999999999</v>
      </c>
      <c r="I1378" s="189"/>
      <c r="L1378" s="185"/>
      <c r="M1378" s="190"/>
      <c r="N1378" s="191"/>
      <c r="O1378" s="191"/>
      <c r="P1378" s="191"/>
      <c r="Q1378" s="191"/>
      <c r="R1378" s="191"/>
      <c r="S1378" s="191"/>
      <c r="T1378" s="192"/>
      <c r="AT1378" s="186" t="s">
        <v>133</v>
      </c>
      <c r="AU1378" s="186" t="s">
        <v>81</v>
      </c>
      <c r="AV1378" s="11" t="s">
        <v>81</v>
      </c>
      <c r="AW1378" s="11" t="s">
        <v>35</v>
      </c>
      <c r="AX1378" s="11" t="s">
        <v>71</v>
      </c>
      <c r="AY1378" s="186" t="s">
        <v>120</v>
      </c>
    </row>
    <row r="1379" spans="2:65" s="12" customFormat="1">
      <c r="B1379" s="193"/>
      <c r="D1379" s="180" t="s">
        <v>133</v>
      </c>
      <c r="E1379" s="194" t="s">
        <v>5</v>
      </c>
      <c r="F1379" s="195" t="s">
        <v>135</v>
      </c>
      <c r="H1379" s="196">
        <v>199.05099999999999</v>
      </c>
      <c r="I1379" s="197"/>
      <c r="L1379" s="193"/>
      <c r="M1379" s="198"/>
      <c r="N1379" s="199"/>
      <c r="O1379" s="199"/>
      <c r="P1379" s="199"/>
      <c r="Q1379" s="199"/>
      <c r="R1379" s="199"/>
      <c r="S1379" s="199"/>
      <c r="T1379" s="200"/>
      <c r="AT1379" s="194" t="s">
        <v>133</v>
      </c>
      <c r="AU1379" s="194" t="s">
        <v>81</v>
      </c>
      <c r="AV1379" s="12" t="s">
        <v>127</v>
      </c>
      <c r="AW1379" s="12" t="s">
        <v>35</v>
      </c>
      <c r="AX1379" s="12" t="s">
        <v>79</v>
      </c>
      <c r="AY1379" s="194" t="s">
        <v>120</v>
      </c>
    </row>
    <row r="1380" spans="2:65" s="1" customFormat="1" ht="25.5" customHeight="1">
      <c r="B1380" s="167"/>
      <c r="C1380" s="168" t="s">
        <v>1603</v>
      </c>
      <c r="D1380" s="168" t="s">
        <v>122</v>
      </c>
      <c r="E1380" s="169" t="s">
        <v>1604</v>
      </c>
      <c r="F1380" s="170" t="s">
        <v>1605</v>
      </c>
      <c r="G1380" s="171" t="s">
        <v>488</v>
      </c>
      <c r="H1380" s="172">
        <v>277.23599999999999</v>
      </c>
      <c r="I1380" s="173"/>
      <c r="J1380" s="174">
        <f>ROUND(I1380*H1380,2)</f>
        <v>0</v>
      </c>
      <c r="K1380" s="170" t="s">
        <v>126</v>
      </c>
      <c r="L1380" s="39"/>
      <c r="M1380" s="175" t="s">
        <v>5</v>
      </c>
      <c r="N1380" s="176" t="s">
        <v>42</v>
      </c>
      <c r="O1380" s="40"/>
      <c r="P1380" s="177">
        <f>O1380*H1380</f>
        <v>0</v>
      </c>
      <c r="Q1380" s="177">
        <v>0</v>
      </c>
      <c r="R1380" s="177">
        <f>Q1380*H1380</f>
        <v>0</v>
      </c>
      <c r="S1380" s="177">
        <v>0</v>
      </c>
      <c r="T1380" s="178">
        <f>S1380*H1380</f>
        <v>0</v>
      </c>
      <c r="AR1380" s="22" t="s">
        <v>127</v>
      </c>
      <c r="AT1380" s="22" t="s">
        <v>122</v>
      </c>
      <c r="AU1380" s="22" t="s">
        <v>81</v>
      </c>
      <c r="AY1380" s="22" t="s">
        <v>120</v>
      </c>
      <c r="BE1380" s="179">
        <f>IF(N1380="základní",J1380,0)</f>
        <v>0</v>
      </c>
      <c r="BF1380" s="179">
        <f>IF(N1380="snížená",J1380,0)</f>
        <v>0</v>
      </c>
      <c r="BG1380" s="179">
        <f>IF(N1380="zákl. přenesená",J1380,0)</f>
        <v>0</v>
      </c>
      <c r="BH1380" s="179">
        <f>IF(N1380="sníž. přenesená",J1380,0)</f>
        <v>0</v>
      </c>
      <c r="BI1380" s="179">
        <f>IF(N1380="nulová",J1380,0)</f>
        <v>0</v>
      </c>
      <c r="BJ1380" s="22" t="s">
        <v>79</v>
      </c>
      <c r="BK1380" s="179">
        <f>ROUND(I1380*H1380,2)</f>
        <v>0</v>
      </c>
      <c r="BL1380" s="22" t="s">
        <v>127</v>
      </c>
      <c r="BM1380" s="22" t="s">
        <v>1606</v>
      </c>
    </row>
    <row r="1381" spans="2:65" s="1" customFormat="1" ht="27">
      <c r="B1381" s="39"/>
      <c r="D1381" s="180" t="s">
        <v>129</v>
      </c>
      <c r="F1381" s="181" t="s">
        <v>1607</v>
      </c>
      <c r="I1381" s="182"/>
      <c r="L1381" s="39"/>
      <c r="M1381" s="183"/>
      <c r="N1381" s="40"/>
      <c r="O1381" s="40"/>
      <c r="P1381" s="40"/>
      <c r="Q1381" s="40"/>
      <c r="R1381" s="40"/>
      <c r="S1381" s="40"/>
      <c r="T1381" s="68"/>
      <c r="AT1381" s="22" t="s">
        <v>129</v>
      </c>
      <c r="AU1381" s="22" t="s">
        <v>81</v>
      </c>
    </row>
    <row r="1382" spans="2:65" s="11" customFormat="1">
      <c r="B1382" s="185"/>
      <c r="D1382" s="180" t="s">
        <v>133</v>
      </c>
      <c r="E1382" s="186" t="s">
        <v>5</v>
      </c>
      <c r="F1382" s="187" t="s">
        <v>1608</v>
      </c>
      <c r="H1382" s="188">
        <v>277.23599999999999</v>
      </c>
      <c r="I1382" s="189"/>
      <c r="L1382" s="185"/>
      <c r="M1382" s="190"/>
      <c r="N1382" s="191"/>
      <c r="O1382" s="191"/>
      <c r="P1382" s="191"/>
      <c r="Q1382" s="191"/>
      <c r="R1382" s="191"/>
      <c r="S1382" s="191"/>
      <c r="T1382" s="192"/>
      <c r="AT1382" s="186" t="s">
        <v>133</v>
      </c>
      <c r="AU1382" s="186" t="s">
        <v>81</v>
      </c>
      <c r="AV1382" s="11" t="s">
        <v>81</v>
      </c>
      <c r="AW1382" s="11" t="s">
        <v>35</v>
      </c>
      <c r="AX1382" s="11" t="s">
        <v>71</v>
      </c>
      <c r="AY1382" s="186" t="s">
        <v>120</v>
      </c>
    </row>
    <row r="1383" spans="2:65" s="12" customFormat="1">
      <c r="B1383" s="193"/>
      <c r="D1383" s="180" t="s">
        <v>133</v>
      </c>
      <c r="E1383" s="194" t="s">
        <v>5</v>
      </c>
      <c r="F1383" s="195" t="s">
        <v>135</v>
      </c>
      <c r="H1383" s="196">
        <v>277.23599999999999</v>
      </c>
      <c r="I1383" s="197"/>
      <c r="L1383" s="193"/>
      <c r="M1383" s="198"/>
      <c r="N1383" s="199"/>
      <c r="O1383" s="199"/>
      <c r="P1383" s="199"/>
      <c r="Q1383" s="199"/>
      <c r="R1383" s="199"/>
      <c r="S1383" s="199"/>
      <c r="T1383" s="200"/>
      <c r="AT1383" s="194" t="s">
        <v>133</v>
      </c>
      <c r="AU1383" s="194" t="s">
        <v>81</v>
      </c>
      <c r="AV1383" s="12" t="s">
        <v>127</v>
      </c>
      <c r="AW1383" s="12" t="s">
        <v>35</v>
      </c>
      <c r="AX1383" s="12" t="s">
        <v>79</v>
      </c>
      <c r="AY1383" s="194" t="s">
        <v>120</v>
      </c>
    </row>
    <row r="1384" spans="2:65" s="1" customFormat="1" ht="16.5" customHeight="1">
      <c r="B1384" s="167"/>
      <c r="C1384" s="168" t="s">
        <v>1609</v>
      </c>
      <c r="D1384" s="168" t="s">
        <v>122</v>
      </c>
      <c r="E1384" s="169" t="s">
        <v>1610</v>
      </c>
      <c r="F1384" s="170" t="s">
        <v>1611</v>
      </c>
      <c r="G1384" s="171" t="s">
        <v>488</v>
      </c>
      <c r="H1384" s="172">
        <v>86.501000000000005</v>
      </c>
      <c r="I1384" s="173"/>
      <c r="J1384" s="174">
        <f>ROUND(I1384*H1384,2)</f>
        <v>0</v>
      </c>
      <c r="K1384" s="170" t="s">
        <v>126</v>
      </c>
      <c r="L1384" s="39"/>
      <c r="M1384" s="175" t="s">
        <v>5</v>
      </c>
      <c r="N1384" s="176" t="s">
        <v>42</v>
      </c>
      <c r="O1384" s="40"/>
      <c r="P1384" s="177">
        <f>O1384*H1384</f>
        <v>0</v>
      </c>
      <c r="Q1384" s="177">
        <v>0</v>
      </c>
      <c r="R1384" s="177">
        <f>Q1384*H1384</f>
        <v>0</v>
      </c>
      <c r="S1384" s="177">
        <v>0</v>
      </c>
      <c r="T1384" s="178">
        <f>S1384*H1384</f>
        <v>0</v>
      </c>
      <c r="AR1384" s="22" t="s">
        <v>127</v>
      </c>
      <c r="AT1384" s="22" t="s">
        <v>122</v>
      </c>
      <c r="AU1384" s="22" t="s">
        <v>81</v>
      </c>
      <c r="AY1384" s="22" t="s">
        <v>120</v>
      </c>
      <c r="BE1384" s="179">
        <f>IF(N1384="základní",J1384,0)</f>
        <v>0</v>
      </c>
      <c r="BF1384" s="179">
        <f>IF(N1384="snížená",J1384,0)</f>
        <v>0</v>
      </c>
      <c r="BG1384" s="179">
        <f>IF(N1384="zákl. přenesená",J1384,0)</f>
        <v>0</v>
      </c>
      <c r="BH1384" s="179">
        <f>IF(N1384="sníž. přenesená",J1384,0)</f>
        <v>0</v>
      </c>
      <c r="BI1384" s="179">
        <f>IF(N1384="nulová",J1384,0)</f>
        <v>0</v>
      </c>
      <c r="BJ1384" s="22" t="s">
        <v>79</v>
      </c>
      <c r="BK1384" s="179">
        <f>ROUND(I1384*H1384,2)</f>
        <v>0</v>
      </c>
      <c r="BL1384" s="22" t="s">
        <v>127</v>
      </c>
      <c r="BM1384" s="22" t="s">
        <v>1612</v>
      </c>
    </row>
    <row r="1385" spans="2:65" s="1" customFormat="1" ht="27">
      <c r="B1385" s="39"/>
      <c r="D1385" s="180" t="s">
        <v>129</v>
      </c>
      <c r="F1385" s="181" t="s">
        <v>1613</v>
      </c>
      <c r="I1385" s="182"/>
      <c r="L1385" s="39"/>
      <c r="M1385" s="183"/>
      <c r="N1385" s="40"/>
      <c r="O1385" s="40"/>
      <c r="P1385" s="40"/>
      <c r="Q1385" s="40"/>
      <c r="R1385" s="40"/>
      <c r="S1385" s="40"/>
      <c r="T1385" s="68"/>
      <c r="AT1385" s="22" t="s">
        <v>129</v>
      </c>
      <c r="AU1385" s="22" t="s">
        <v>81</v>
      </c>
    </row>
    <row r="1386" spans="2:65" s="1" customFormat="1" ht="54">
      <c r="B1386" s="39"/>
      <c r="D1386" s="180" t="s">
        <v>131</v>
      </c>
      <c r="F1386" s="184" t="s">
        <v>1614</v>
      </c>
      <c r="I1386" s="182"/>
      <c r="L1386" s="39"/>
      <c r="M1386" s="183"/>
      <c r="N1386" s="40"/>
      <c r="O1386" s="40"/>
      <c r="P1386" s="40"/>
      <c r="Q1386" s="40"/>
      <c r="R1386" s="40"/>
      <c r="S1386" s="40"/>
      <c r="T1386" s="68"/>
      <c r="AT1386" s="22" t="s">
        <v>131</v>
      </c>
      <c r="AU1386" s="22" t="s">
        <v>81</v>
      </c>
    </row>
    <row r="1387" spans="2:65" s="11" customFormat="1" ht="27">
      <c r="B1387" s="185"/>
      <c r="D1387" s="180" t="s">
        <v>133</v>
      </c>
      <c r="E1387" s="186" t="s">
        <v>5</v>
      </c>
      <c r="F1387" s="187" t="s">
        <v>1615</v>
      </c>
      <c r="H1387" s="188">
        <v>86.501000000000005</v>
      </c>
      <c r="I1387" s="189"/>
      <c r="L1387" s="185"/>
      <c r="M1387" s="190"/>
      <c r="N1387" s="191"/>
      <c r="O1387" s="191"/>
      <c r="P1387" s="191"/>
      <c r="Q1387" s="191"/>
      <c r="R1387" s="191"/>
      <c r="S1387" s="191"/>
      <c r="T1387" s="192"/>
      <c r="AT1387" s="186" t="s">
        <v>133</v>
      </c>
      <c r="AU1387" s="186" t="s">
        <v>81</v>
      </c>
      <c r="AV1387" s="11" t="s">
        <v>81</v>
      </c>
      <c r="AW1387" s="11" t="s">
        <v>35</v>
      </c>
      <c r="AX1387" s="11" t="s">
        <v>71</v>
      </c>
      <c r="AY1387" s="186" t="s">
        <v>120</v>
      </c>
    </row>
    <row r="1388" spans="2:65" s="12" customFormat="1">
      <c r="B1388" s="193"/>
      <c r="D1388" s="180" t="s">
        <v>133</v>
      </c>
      <c r="E1388" s="194" t="s">
        <v>5</v>
      </c>
      <c r="F1388" s="195" t="s">
        <v>135</v>
      </c>
      <c r="H1388" s="196">
        <v>86.501000000000005</v>
      </c>
      <c r="I1388" s="197"/>
      <c r="L1388" s="193"/>
      <c r="M1388" s="198"/>
      <c r="N1388" s="199"/>
      <c r="O1388" s="199"/>
      <c r="P1388" s="199"/>
      <c r="Q1388" s="199"/>
      <c r="R1388" s="199"/>
      <c r="S1388" s="199"/>
      <c r="T1388" s="200"/>
      <c r="AT1388" s="194" t="s">
        <v>133</v>
      </c>
      <c r="AU1388" s="194" t="s">
        <v>81</v>
      </c>
      <c r="AV1388" s="12" t="s">
        <v>127</v>
      </c>
      <c r="AW1388" s="12" t="s">
        <v>35</v>
      </c>
      <c r="AX1388" s="12" t="s">
        <v>79</v>
      </c>
      <c r="AY1388" s="194" t="s">
        <v>120</v>
      </c>
    </row>
    <row r="1389" spans="2:65" s="1" customFormat="1" ht="16.5" customHeight="1">
      <c r="B1389" s="167"/>
      <c r="C1389" s="168" t="s">
        <v>1616</v>
      </c>
      <c r="D1389" s="168" t="s">
        <v>122</v>
      </c>
      <c r="E1389" s="169" t="s">
        <v>1617</v>
      </c>
      <c r="F1389" s="170" t="s">
        <v>1618</v>
      </c>
      <c r="G1389" s="171" t="s">
        <v>488</v>
      </c>
      <c r="H1389" s="172">
        <v>68.126999999999995</v>
      </c>
      <c r="I1389" s="173"/>
      <c r="J1389" s="174">
        <f>ROUND(I1389*H1389,2)</f>
        <v>0</v>
      </c>
      <c r="K1389" s="170" t="s">
        <v>126</v>
      </c>
      <c r="L1389" s="39"/>
      <c r="M1389" s="175" t="s">
        <v>5</v>
      </c>
      <c r="N1389" s="176" t="s">
        <v>42</v>
      </c>
      <c r="O1389" s="40"/>
      <c r="P1389" s="177">
        <f>O1389*H1389</f>
        <v>0</v>
      </c>
      <c r="Q1389" s="177">
        <v>0</v>
      </c>
      <c r="R1389" s="177">
        <f>Q1389*H1389</f>
        <v>0</v>
      </c>
      <c r="S1389" s="177">
        <v>0</v>
      </c>
      <c r="T1389" s="178">
        <f>S1389*H1389</f>
        <v>0</v>
      </c>
      <c r="AR1389" s="22" t="s">
        <v>127</v>
      </c>
      <c r="AT1389" s="22" t="s">
        <v>122</v>
      </c>
      <c r="AU1389" s="22" t="s">
        <v>81</v>
      </c>
      <c r="AY1389" s="22" t="s">
        <v>120</v>
      </c>
      <c r="BE1389" s="179">
        <f>IF(N1389="základní",J1389,0)</f>
        <v>0</v>
      </c>
      <c r="BF1389" s="179">
        <f>IF(N1389="snížená",J1389,0)</f>
        <v>0</v>
      </c>
      <c r="BG1389" s="179">
        <f>IF(N1389="zákl. přenesená",J1389,0)</f>
        <v>0</v>
      </c>
      <c r="BH1389" s="179">
        <f>IF(N1389="sníž. přenesená",J1389,0)</f>
        <v>0</v>
      </c>
      <c r="BI1389" s="179">
        <f>IF(N1389="nulová",J1389,0)</f>
        <v>0</v>
      </c>
      <c r="BJ1389" s="22" t="s">
        <v>79</v>
      </c>
      <c r="BK1389" s="179">
        <f>ROUND(I1389*H1389,2)</f>
        <v>0</v>
      </c>
      <c r="BL1389" s="22" t="s">
        <v>127</v>
      </c>
      <c r="BM1389" s="22" t="s">
        <v>1619</v>
      </c>
    </row>
    <row r="1390" spans="2:65" s="1" customFormat="1" ht="27">
      <c r="B1390" s="39"/>
      <c r="D1390" s="180" t="s">
        <v>129</v>
      </c>
      <c r="F1390" s="181" t="s">
        <v>1620</v>
      </c>
      <c r="I1390" s="182"/>
      <c r="L1390" s="39"/>
      <c r="M1390" s="183"/>
      <c r="N1390" s="40"/>
      <c r="O1390" s="40"/>
      <c r="P1390" s="40"/>
      <c r="Q1390" s="40"/>
      <c r="R1390" s="40"/>
      <c r="S1390" s="40"/>
      <c r="T1390" s="68"/>
      <c r="AT1390" s="22" t="s">
        <v>129</v>
      </c>
      <c r="AU1390" s="22" t="s">
        <v>81</v>
      </c>
    </row>
    <row r="1391" spans="2:65" s="11" customFormat="1" ht="27">
      <c r="B1391" s="185"/>
      <c r="D1391" s="180" t="s">
        <v>133</v>
      </c>
      <c r="E1391" s="186" t="s">
        <v>5</v>
      </c>
      <c r="F1391" s="187" t="s">
        <v>1621</v>
      </c>
      <c r="H1391" s="188">
        <v>68.126999999999995</v>
      </c>
      <c r="I1391" s="189"/>
      <c r="L1391" s="185"/>
      <c r="M1391" s="190"/>
      <c r="N1391" s="191"/>
      <c r="O1391" s="191"/>
      <c r="P1391" s="191"/>
      <c r="Q1391" s="191"/>
      <c r="R1391" s="191"/>
      <c r="S1391" s="191"/>
      <c r="T1391" s="192"/>
      <c r="AT1391" s="186" t="s">
        <v>133</v>
      </c>
      <c r="AU1391" s="186" t="s">
        <v>81</v>
      </c>
      <c r="AV1391" s="11" t="s">
        <v>81</v>
      </c>
      <c r="AW1391" s="11" t="s">
        <v>35</v>
      </c>
      <c r="AX1391" s="11" t="s">
        <v>71</v>
      </c>
      <c r="AY1391" s="186" t="s">
        <v>120</v>
      </c>
    </row>
    <row r="1392" spans="2:65" s="12" customFormat="1">
      <c r="B1392" s="193"/>
      <c r="D1392" s="180" t="s">
        <v>133</v>
      </c>
      <c r="E1392" s="194" t="s">
        <v>5</v>
      </c>
      <c r="F1392" s="195" t="s">
        <v>135</v>
      </c>
      <c r="H1392" s="196">
        <v>68.126999999999995</v>
      </c>
      <c r="I1392" s="197"/>
      <c r="L1392" s="193"/>
      <c r="M1392" s="211"/>
      <c r="N1392" s="212"/>
      <c r="O1392" s="212"/>
      <c r="P1392" s="212"/>
      <c r="Q1392" s="212"/>
      <c r="R1392" s="212"/>
      <c r="S1392" s="212"/>
      <c r="T1392" s="213"/>
      <c r="AT1392" s="194" t="s">
        <v>133</v>
      </c>
      <c r="AU1392" s="194" t="s">
        <v>81</v>
      </c>
      <c r="AV1392" s="12" t="s">
        <v>127</v>
      </c>
      <c r="AW1392" s="12" t="s">
        <v>35</v>
      </c>
      <c r="AX1392" s="12" t="s">
        <v>79</v>
      </c>
      <c r="AY1392" s="194" t="s">
        <v>120</v>
      </c>
    </row>
    <row r="1393" spans="2:12" s="1" customFormat="1" ht="6.95" customHeight="1">
      <c r="B1393" s="54"/>
      <c r="C1393" s="55"/>
      <c r="D1393" s="55"/>
      <c r="E1393" s="55"/>
      <c r="F1393" s="55"/>
      <c r="G1393" s="55"/>
      <c r="H1393" s="55"/>
      <c r="I1393" s="121"/>
      <c r="J1393" s="55"/>
      <c r="K1393" s="55"/>
      <c r="L1393" s="39"/>
    </row>
  </sheetData>
  <autoFilter ref="C84:K1392" xr:uid="{00000000-0009-0000-0000-000001000000}"/>
  <mergeCells count="10">
    <mergeCell ref="J51:J52"/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84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4" customWidth="1"/>
    <col min="2" max="2" width="1.6640625" style="214" customWidth="1"/>
    <col min="3" max="4" width="5" style="214" customWidth="1"/>
    <col min="5" max="5" width="11.6640625" style="214" customWidth="1"/>
    <col min="6" max="6" width="9.1640625" style="214" customWidth="1"/>
    <col min="7" max="7" width="5" style="214" customWidth="1"/>
    <col min="8" max="8" width="77.83203125" style="214" customWidth="1"/>
    <col min="9" max="10" width="20" style="214" customWidth="1"/>
    <col min="11" max="11" width="1.6640625" style="214" customWidth="1"/>
  </cols>
  <sheetData>
    <row r="1" spans="2:11" ht="37.5" customHeight="1"/>
    <row r="2" spans="2:11" ht="7.5" customHeight="1">
      <c r="B2" s="215"/>
      <c r="C2" s="216"/>
      <c r="D2" s="216"/>
      <c r="E2" s="216"/>
      <c r="F2" s="216"/>
      <c r="G2" s="216"/>
      <c r="H2" s="216"/>
      <c r="I2" s="216"/>
      <c r="J2" s="216"/>
      <c r="K2" s="217"/>
    </row>
    <row r="3" spans="2:11" s="13" customFormat="1" ht="45" customHeight="1">
      <c r="B3" s="218"/>
      <c r="C3" s="339" t="s">
        <v>1622</v>
      </c>
      <c r="D3" s="339"/>
      <c r="E3" s="339"/>
      <c r="F3" s="339"/>
      <c r="G3" s="339"/>
      <c r="H3" s="339"/>
      <c r="I3" s="339"/>
      <c r="J3" s="339"/>
      <c r="K3" s="219"/>
    </row>
    <row r="4" spans="2:11" ht="25.5" customHeight="1">
      <c r="B4" s="220"/>
      <c r="C4" s="340" t="s">
        <v>1623</v>
      </c>
      <c r="D4" s="340"/>
      <c r="E4" s="340"/>
      <c r="F4" s="340"/>
      <c r="G4" s="340"/>
      <c r="H4" s="340"/>
      <c r="I4" s="340"/>
      <c r="J4" s="340"/>
      <c r="K4" s="221"/>
    </row>
    <row r="5" spans="2:11" ht="5.25" customHeight="1">
      <c r="B5" s="220"/>
      <c r="C5" s="222"/>
      <c r="D5" s="222"/>
      <c r="E5" s="222"/>
      <c r="F5" s="222"/>
      <c r="G5" s="222"/>
      <c r="H5" s="222"/>
      <c r="I5" s="222"/>
      <c r="J5" s="222"/>
      <c r="K5" s="221"/>
    </row>
    <row r="6" spans="2:11" ht="15" customHeight="1">
      <c r="B6" s="220"/>
      <c r="C6" s="338" t="s">
        <v>1624</v>
      </c>
      <c r="D6" s="338"/>
      <c r="E6" s="338"/>
      <c r="F6" s="338"/>
      <c r="G6" s="338"/>
      <c r="H6" s="338"/>
      <c r="I6" s="338"/>
      <c r="J6" s="338"/>
      <c r="K6" s="221"/>
    </row>
    <row r="7" spans="2:11" ht="15" customHeight="1">
      <c r="B7" s="224"/>
      <c r="C7" s="338" t="s">
        <v>1625</v>
      </c>
      <c r="D7" s="338"/>
      <c r="E7" s="338"/>
      <c r="F7" s="338"/>
      <c r="G7" s="338"/>
      <c r="H7" s="338"/>
      <c r="I7" s="338"/>
      <c r="J7" s="338"/>
      <c r="K7" s="221"/>
    </row>
    <row r="8" spans="2:11" ht="12.75" customHeight="1">
      <c r="B8" s="224"/>
      <c r="C8" s="223"/>
      <c r="D8" s="223"/>
      <c r="E8" s="223"/>
      <c r="F8" s="223"/>
      <c r="G8" s="223"/>
      <c r="H8" s="223"/>
      <c r="I8" s="223"/>
      <c r="J8" s="223"/>
      <c r="K8" s="221"/>
    </row>
    <row r="9" spans="2:11" ht="15" customHeight="1">
      <c r="B9" s="224"/>
      <c r="C9" s="338" t="s">
        <v>1626</v>
      </c>
      <c r="D9" s="338"/>
      <c r="E9" s="338"/>
      <c r="F9" s="338"/>
      <c r="G9" s="338"/>
      <c r="H9" s="338"/>
      <c r="I9" s="338"/>
      <c r="J9" s="338"/>
      <c r="K9" s="221"/>
    </row>
    <row r="10" spans="2:11" ht="15" customHeight="1">
      <c r="B10" s="224"/>
      <c r="C10" s="223"/>
      <c r="D10" s="338" t="s">
        <v>1627</v>
      </c>
      <c r="E10" s="338"/>
      <c r="F10" s="338"/>
      <c r="G10" s="338"/>
      <c r="H10" s="338"/>
      <c r="I10" s="338"/>
      <c r="J10" s="338"/>
      <c r="K10" s="221"/>
    </row>
    <row r="11" spans="2:11" ht="15" customHeight="1">
      <c r="B11" s="224"/>
      <c r="C11" s="225"/>
      <c r="D11" s="338" t="s">
        <v>1628</v>
      </c>
      <c r="E11" s="338"/>
      <c r="F11" s="338"/>
      <c r="G11" s="338"/>
      <c r="H11" s="338"/>
      <c r="I11" s="338"/>
      <c r="J11" s="338"/>
      <c r="K11" s="221"/>
    </row>
    <row r="12" spans="2:11" ht="12.75" customHeight="1">
      <c r="B12" s="224"/>
      <c r="C12" s="225"/>
      <c r="D12" s="225"/>
      <c r="E12" s="225"/>
      <c r="F12" s="225"/>
      <c r="G12" s="225"/>
      <c r="H12" s="225"/>
      <c r="I12" s="225"/>
      <c r="J12" s="225"/>
      <c r="K12" s="221"/>
    </row>
    <row r="13" spans="2:11" ht="15" customHeight="1">
      <c r="B13" s="224"/>
      <c r="C13" s="225"/>
      <c r="D13" s="338" t="s">
        <v>1629</v>
      </c>
      <c r="E13" s="338"/>
      <c r="F13" s="338"/>
      <c r="G13" s="338"/>
      <c r="H13" s="338"/>
      <c r="I13" s="338"/>
      <c r="J13" s="338"/>
      <c r="K13" s="221"/>
    </row>
    <row r="14" spans="2:11" ht="15" customHeight="1">
      <c r="B14" s="224"/>
      <c r="C14" s="225"/>
      <c r="D14" s="338" t="s">
        <v>1630</v>
      </c>
      <c r="E14" s="338"/>
      <c r="F14" s="338"/>
      <c r="G14" s="338"/>
      <c r="H14" s="338"/>
      <c r="I14" s="338"/>
      <c r="J14" s="338"/>
      <c r="K14" s="221"/>
    </row>
    <row r="15" spans="2:11" ht="15" customHeight="1">
      <c r="B15" s="224"/>
      <c r="C15" s="225"/>
      <c r="D15" s="338" t="s">
        <v>1631</v>
      </c>
      <c r="E15" s="338"/>
      <c r="F15" s="338"/>
      <c r="G15" s="338"/>
      <c r="H15" s="338"/>
      <c r="I15" s="338"/>
      <c r="J15" s="338"/>
      <c r="K15" s="221"/>
    </row>
    <row r="16" spans="2:11" ht="15" customHeight="1">
      <c r="B16" s="224"/>
      <c r="C16" s="225"/>
      <c r="D16" s="225"/>
      <c r="E16" s="226" t="s">
        <v>1632</v>
      </c>
      <c r="F16" s="338" t="s">
        <v>1633</v>
      </c>
      <c r="G16" s="338"/>
      <c r="H16" s="338"/>
      <c r="I16" s="338"/>
      <c r="J16" s="338"/>
      <c r="K16" s="221"/>
    </row>
    <row r="17" spans="2:11" ht="15" customHeight="1">
      <c r="B17" s="224"/>
      <c r="C17" s="225"/>
      <c r="D17" s="225"/>
      <c r="E17" s="226" t="s">
        <v>78</v>
      </c>
      <c r="F17" s="338" t="s">
        <v>1634</v>
      </c>
      <c r="G17" s="338"/>
      <c r="H17" s="338"/>
      <c r="I17" s="338"/>
      <c r="J17" s="338"/>
      <c r="K17" s="221"/>
    </row>
    <row r="18" spans="2:11" ht="15" customHeight="1">
      <c r="B18" s="224"/>
      <c r="C18" s="225"/>
      <c r="D18" s="225"/>
      <c r="E18" s="226" t="s">
        <v>1635</v>
      </c>
      <c r="F18" s="338" t="s">
        <v>1636</v>
      </c>
      <c r="G18" s="338"/>
      <c r="H18" s="338"/>
      <c r="I18" s="338"/>
      <c r="J18" s="338"/>
      <c r="K18" s="221"/>
    </row>
    <row r="19" spans="2:11" ht="15" customHeight="1">
      <c r="B19" s="224"/>
      <c r="C19" s="225"/>
      <c r="D19" s="225"/>
      <c r="E19" s="226" t="s">
        <v>1637</v>
      </c>
      <c r="F19" s="338" t="s">
        <v>1638</v>
      </c>
      <c r="G19" s="338"/>
      <c r="H19" s="338"/>
      <c r="I19" s="338"/>
      <c r="J19" s="338"/>
      <c r="K19" s="221"/>
    </row>
    <row r="20" spans="2:11" ht="15" customHeight="1">
      <c r="B20" s="224"/>
      <c r="C20" s="225"/>
      <c r="D20" s="225"/>
      <c r="E20" s="226" t="s">
        <v>1639</v>
      </c>
      <c r="F20" s="338" t="s">
        <v>1640</v>
      </c>
      <c r="G20" s="338"/>
      <c r="H20" s="338"/>
      <c r="I20" s="338"/>
      <c r="J20" s="338"/>
      <c r="K20" s="221"/>
    </row>
    <row r="21" spans="2:11" ht="15" customHeight="1">
      <c r="B21" s="224"/>
      <c r="C21" s="225"/>
      <c r="D21" s="225"/>
      <c r="E21" s="226" t="s">
        <v>1641</v>
      </c>
      <c r="F21" s="338" t="s">
        <v>1642</v>
      </c>
      <c r="G21" s="338"/>
      <c r="H21" s="338"/>
      <c r="I21" s="338"/>
      <c r="J21" s="338"/>
      <c r="K21" s="221"/>
    </row>
    <row r="22" spans="2:11" ht="12.75" customHeight="1">
      <c r="B22" s="224"/>
      <c r="C22" s="225"/>
      <c r="D22" s="225"/>
      <c r="E22" s="225"/>
      <c r="F22" s="225"/>
      <c r="G22" s="225"/>
      <c r="H22" s="225"/>
      <c r="I22" s="225"/>
      <c r="J22" s="225"/>
      <c r="K22" s="221"/>
    </row>
    <row r="23" spans="2:11" ht="15" customHeight="1">
      <c r="B23" s="224"/>
      <c r="C23" s="338" t="s">
        <v>1643</v>
      </c>
      <c r="D23" s="338"/>
      <c r="E23" s="338"/>
      <c r="F23" s="338"/>
      <c r="G23" s="338"/>
      <c r="H23" s="338"/>
      <c r="I23" s="338"/>
      <c r="J23" s="338"/>
      <c r="K23" s="221"/>
    </row>
    <row r="24" spans="2:11" ht="15" customHeight="1">
      <c r="B24" s="224"/>
      <c r="C24" s="338" t="s">
        <v>1644</v>
      </c>
      <c r="D24" s="338"/>
      <c r="E24" s="338"/>
      <c r="F24" s="338"/>
      <c r="G24" s="338"/>
      <c r="H24" s="338"/>
      <c r="I24" s="338"/>
      <c r="J24" s="338"/>
      <c r="K24" s="221"/>
    </row>
    <row r="25" spans="2:11" ht="15" customHeight="1">
      <c r="B25" s="224"/>
      <c r="C25" s="223"/>
      <c r="D25" s="338" t="s">
        <v>1645</v>
      </c>
      <c r="E25" s="338"/>
      <c r="F25" s="338"/>
      <c r="G25" s="338"/>
      <c r="H25" s="338"/>
      <c r="I25" s="338"/>
      <c r="J25" s="338"/>
      <c r="K25" s="221"/>
    </row>
    <row r="26" spans="2:11" ht="15" customHeight="1">
      <c r="B26" s="224"/>
      <c r="C26" s="225"/>
      <c r="D26" s="338" t="s">
        <v>1646</v>
      </c>
      <c r="E26" s="338"/>
      <c r="F26" s="338"/>
      <c r="G26" s="338"/>
      <c r="H26" s="338"/>
      <c r="I26" s="338"/>
      <c r="J26" s="338"/>
      <c r="K26" s="221"/>
    </row>
    <row r="27" spans="2:11" ht="12.75" customHeight="1">
      <c r="B27" s="224"/>
      <c r="C27" s="225"/>
      <c r="D27" s="225"/>
      <c r="E27" s="225"/>
      <c r="F27" s="225"/>
      <c r="G27" s="225"/>
      <c r="H27" s="225"/>
      <c r="I27" s="225"/>
      <c r="J27" s="225"/>
      <c r="K27" s="221"/>
    </row>
    <row r="28" spans="2:11" ht="15" customHeight="1">
      <c r="B28" s="224"/>
      <c r="C28" s="225"/>
      <c r="D28" s="338" t="s">
        <v>1647</v>
      </c>
      <c r="E28" s="338"/>
      <c r="F28" s="338"/>
      <c r="G28" s="338"/>
      <c r="H28" s="338"/>
      <c r="I28" s="338"/>
      <c r="J28" s="338"/>
      <c r="K28" s="221"/>
    </row>
    <row r="29" spans="2:11" ht="15" customHeight="1">
      <c r="B29" s="224"/>
      <c r="C29" s="225"/>
      <c r="D29" s="338" t="s">
        <v>1648</v>
      </c>
      <c r="E29" s="338"/>
      <c r="F29" s="338"/>
      <c r="G29" s="338"/>
      <c r="H29" s="338"/>
      <c r="I29" s="338"/>
      <c r="J29" s="338"/>
      <c r="K29" s="221"/>
    </row>
    <row r="30" spans="2:11" ht="12.75" customHeight="1">
      <c r="B30" s="224"/>
      <c r="C30" s="225"/>
      <c r="D30" s="225"/>
      <c r="E30" s="225"/>
      <c r="F30" s="225"/>
      <c r="G30" s="225"/>
      <c r="H30" s="225"/>
      <c r="I30" s="225"/>
      <c r="J30" s="225"/>
      <c r="K30" s="221"/>
    </row>
    <row r="31" spans="2:11" ht="15" customHeight="1">
      <c r="B31" s="224"/>
      <c r="C31" s="225"/>
      <c r="D31" s="338" t="s">
        <v>1649</v>
      </c>
      <c r="E31" s="338"/>
      <c r="F31" s="338"/>
      <c r="G31" s="338"/>
      <c r="H31" s="338"/>
      <c r="I31" s="338"/>
      <c r="J31" s="338"/>
      <c r="K31" s="221"/>
    </row>
    <row r="32" spans="2:11" ht="15" customHeight="1">
      <c r="B32" s="224"/>
      <c r="C32" s="225"/>
      <c r="D32" s="338" t="s">
        <v>1650</v>
      </c>
      <c r="E32" s="338"/>
      <c r="F32" s="338"/>
      <c r="G32" s="338"/>
      <c r="H32" s="338"/>
      <c r="I32" s="338"/>
      <c r="J32" s="338"/>
      <c r="K32" s="221"/>
    </row>
    <row r="33" spans="2:11" ht="15" customHeight="1">
      <c r="B33" s="224"/>
      <c r="C33" s="225"/>
      <c r="D33" s="338" t="s">
        <v>1651</v>
      </c>
      <c r="E33" s="338"/>
      <c r="F33" s="338"/>
      <c r="G33" s="338"/>
      <c r="H33" s="338"/>
      <c r="I33" s="338"/>
      <c r="J33" s="338"/>
      <c r="K33" s="221"/>
    </row>
    <row r="34" spans="2:11" ht="15" customHeight="1">
      <c r="B34" s="224"/>
      <c r="C34" s="225"/>
      <c r="D34" s="223"/>
      <c r="E34" s="227" t="s">
        <v>105</v>
      </c>
      <c r="F34" s="223"/>
      <c r="G34" s="338" t="s">
        <v>1652</v>
      </c>
      <c r="H34" s="338"/>
      <c r="I34" s="338"/>
      <c r="J34" s="338"/>
      <c r="K34" s="221"/>
    </row>
    <row r="35" spans="2:11" ht="30.75" customHeight="1">
      <c r="B35" s="224"/>
      <c r="C35" s="225"/>
      <c r="D35" s="223"/>
      <c r="E35" s="227" t="s">
        <v>1653</v>
      </c>
      <c r="F35" s="223"/>
      <c r="G35" s="338" t="s">
        <v>1654</v>
      </c>
      <c r="H35" s="338"/>
      <c r="I35" s="338"/>
      <c r="J35" s="338"/>
      <c r="K35" s="221"/>
    </row>
    <row r="36" spans="2:11" ht="15" customHeight="1">
      <c r="B36" s="224"/>
      <c r="C36" s="225"/>
      <c r="D36" s="223"/>
      <c r="E36" s="227" t="s">
        <v>52</v>
      </c>
      <c r="F36" s="223"/>
      <c r="G36" s="338" t="s">
        <v>1655</v>
      </c>
      <c r="H36" s="338"/>
      <c r="I36" s="338"/>
      <c r="J36" s="338"/>
      <c r="K36" s="221"/>
    </row>
    <row r="37" spans="2:11" ht="15" customHeight="1">
      <c r="B37" s="224"/>
      <c r="C37" s="225"/>
      <c r="D37" s="223"/>
      <c r="E37" s="227" t="s">
        <v>106</v>
      </c>
      <c r="F37" s="223"/>
      <c r="G37" s="338" t="s">
        <v>1656</v>
      </c>
      <c r="H37" s="338"/>
      <c r="I37" s="338"/>
      <c r="J37" s="338"/>
      <c r="K37" s="221"/>
    </row>
    <row r="38" spans="2:11" ht="15" customHeight="1">
      <c r="B38" s="224"/>
      <c r="C38" s="225"/>
      <c r="D38" s="223"/>
      <c r="E38" s="227" t="s">
        <v>107</v>
      </c>
      <c r="F38" s="223"/>
      <c r="G38" s="338" t="s">
        <v>1657</v>
      </c>
      <c r="H38" s="338"/>
      <c r="I38" s="338"/>
      <c r="J38" s="338"/>
      <c r="K38" s="221"/>
    </row>
    <row r="39" spans="2:11" ht="15" customHeight="1">
      <c r="B39" s="224"/>
      <c r="C39" s="225"/>
      <c r="D39" s="223"/>
      <c r="E39" s="227" t="s">
        <v>108</v>
      </c>
      <c r="F39" s="223"/>
      <c r="G39" s="338" t="s">
        <v>1658</v>
      </c>
      <c r="H39" s="338"/>
      <c r="I39" s="338"/>
      <c r="J39" s="338"/>
      <c r="K39" s="221"/>
    </row>
    <row r="40" spans="2:11" ht="15" customHeight="1">
      <c r="B40" s="224"/>
      <c r="C40" s="225"/>
      <c r="D40" s="223"/>
      <c r="E40" s="227" t="s">
        <v>1659</v>
      </c>
      <c r="F40" s="223"/>
      <c r="G40" s="338" t="s">
        <v>1660</v>
      </c>
      <c r="H40" s="338"/>
      <c r="I40" s="338"/>
      <c r="J40" s="338"/>
      <c r="K40" s="221"/>
    </row>
    <row r="41" spans="2:11" ht="15" customHeight="1">
      <c r="B41" s="224"/>
      <c r="C41" s="225"/>
      <c r="D41" s="223"/>
      <c r="E41" s="227"/>
      <c r="F41" s="223"/>
      <c r="G41" s="338" t="s">
        <v>1661</v>
      </c>
      <c r="H41" s="338"/>
      <c r="I41" s="338"/>
      <c r="J41" s="338"/>
      <c r="K41" s="221"/>
    </row>
    <row r="42" spans="2:11" ht="15" customHeight="1">
      <c r="B42" s="224"/>
      <c r="C42" s="225"/>
      <c r="D42" s="223"/>
      <c r="E42" s="227" t="s">
        <v>1662</v>
      </c>
      <c r="F42" s="223"/>
      <c r="G42" s="338" t="s">
        <v>1663</v>
      </c>
      <c r="H42" s="338"/>
      <c r="I42" s="338"/>
      <c r="J42" s="338"/>
      <c r="K42" s="221"/>
    </row>
    <row r="43" spans="2:11" ht="15" customHeight="1">
      <c r="B43" s="224"/>
      <c r="C43" s="225"/>
      <c r="D43" s="223"/>
      <c r="E43" s="227" t="s">
        <v>110</v>
      </c>
      <c r="F43" s="223"/>
      <c r="G43" s="338" t="s">
        <v>1664</v>
      </c>
      <c r="H43" s="338"/>
      <c r="I43" s="338"/>
      <c r="J43" s="338"/>
      <c r="K43" s="221"/>
    </row>
    <row r="44" spans="2:11" ht="12.75" customHeight="1">
      <c r="B44" s="224"/>
      <c r="C44" s="225"/>
      <c r="D44" s="223"/>
      <c r="E44" s="223"/>
      <c r="F44" s="223"/>
      <c r="G44" s="223"/>
      <c r="H44" s="223"/>
      <c r="I44" s="223"/>
      <c r="J44" s="223"/>
      <c r="K44" s="221"/>
    </row>
    <row r="45" spans="2:11" ht="15" customHeight="1">
      <c r="B45" s="224"/>
      <c r="C45" s="225"/>
      <c r="D45" s="338" t="s">
        <v>1665</v>
      </c>
      <c r="E45" s="338"/>
      <c r="F45" s="338"/>
      <c r="G45" s="338"/>
      <c r="H45" s="338"/>
      <c r="I45" s="338"/>
      <c r="J45" s="338"/>
      <c r="K45" s="221"/>
    </row>
    <row r="46" spans="2:11" ht="15" customHeight="1">
      <c r="B46" s="224"/>
      <c r="C46" s="225"/>
      <c r="D46" s="225"/>
      <c r="E46" s="338" t="s">
        <v>1666</v>
      </c>
      <c r="F46" s="338"/>
      <c r="G46" s="338"/>
      <c r="H46" s="338"/>
      <c r="I46" s="338"/>
      <c r="J46" s="338"/>
      <c r="K46" s="221"/>
    </row>
    <row r="47" spans="2:11" ht="15" customHeight="1">
      <c r="B47" s="224"/>
      <c r="C47" s="225"/>
      <c r="D47" s="225"/>
      <c r="E47" s="338" t="s">
        <v>1667</v>
      </c>
      <c r="F47" s="338"/>
      <c r="G47" s="338"/>
      <c r="H47" s="338"/>
      <c r="I47" s="338"/>
      <c r="J47" s="338"/>
      <c r="K47" s="221"/>
    </row>
    <row r="48" spans="2:11" ht="15" customHeight="1">
      <c r="B48" s="224"/>
      <c r="C48" s="225"/>
      <c r="D48" s="225"/>
      <c r="E48" s="338" t="s">
        <v>1668</v>
      </c>
      <c r="F48" s="338"/>
      <c r="G48" s="338"/>
      <c r="H48" s="338"/>
      <c r="I48" s="338"/>
      <c r="J48" s="338"/>
      <c r="K48" s="221"/>
    </row>
    <row r="49" spans="2:11" ht="15" customHeight="1">
      <c r="B49" s="224"/>
      <c r="C49" s="225"/>
      <c r="D49" s="338" t="s">
        <v>1669</v>
      </c>
      <c r="E49" s="338"/>
      <c r="F49" s="338"/>
      <c r="G49" s="338"/>
      <c r="H49" s="338"/>
      <c r="I49" s="338"/>
      <c r="J49" s="338"/>
      <c r="K49" s="221"/>
    </row>
    <row r="50" spans="2:11" ht="25.5" customHeight="1">
      <c r="B50" s="220"/>
      <c r="C50" s="340" t="s">
        <v>1670</v>
      </c>
      <c r="D50" s="340"/>
      <c r="E50" s="340"/>
      <c r="F50" s="340"/>
      <c r="G50" s="340"/>
      <c r="H50" s="340"/>
      <c r="I50" s="340"/>
      <c r="J50" s="340"/>
      <c r="K50" s="221"/>
    </row>
    <row r="51" spans="2:11" ht="5.25" customHeight="1">
      <c r="B51" s="220"/>
      <c r="C51" s="222"/>
      <c r="D51" s="222"/>
      <c r="E51" s="222"/>
      <c r="F51" s="222"/>
      <c r="G51" s="222"/>
      <c r="H51" s="222"/>
      <c r="I51" s="222"/>
      <c r="J51" s="222"/>
      <c r="K51" s="221"/>
    </row>
    <row r="52" spans="2:11" ht="15" customHeight="1">
      <c r="B52" s="220"/>
      <c r="C52" s="338" t="s">
        <v>1671</v>
      </c>
      <c r="D52" s="338"/>
      <c r="E52" s="338"/>
      <c r="F52" s="338"/>
      <c r="G52" s="338"/>
      <c r="H52" s="338"/>
      <c r="I52" s="338"/>
      <c r="J52" s="338"/>
      <c r="K52" s="221"/>
    </row>
    <row r="53" spans="2:11" ht="15" customHeight="1">
      <c r="B53" s="220"/>
      <c r="C53" s="338" t="s">
        <v>1672</v>
      </c>
      <c r="D53" s="338"/>
      <c r="E53" s="338"/>
      <c r="F53" s="338"/>
      <c r="G53" s="338"/>
      <c r="H53" s="338"/>
      <c r="I53" s="338"/>
      <c r="J53" s="338"/>
      <c r="K53" s="221"/>
    </row>
    <row r="54" spans="2:11" ht="12.75" customHeight="1">
      <c r="B54" s="220"/>
      <c r="C54" s="223"/>
      <c r="D54" s="223"/>
      <c r="E54" s="223"/>
      <c r="F54" s="223"/>
      <c r="G54" s="223"/>
      <c r="H54" s="223"/>
      <c r="I54" s="223"/>
      <c r="J54" s="223"/>
      <c r="K54" s="221"/>
    </row>
    <row r="55" spans="2:11" ht="15" customHeight="1">
      <c r="B55" s="220"/>
      <c r="C55" s="338" t="s">
        <v>1673</v>
      </c>
      <c r="D55" s="338"/>
      <c r="E55" s="338"/>
      <c r="F55" s="338"/>
      <c r="G55" s="338"/>
      <c r="H55" s="338"/>
      <c r="I55" s="338"/>
      <c r="J55" s="338"/>
      <c r="K55" s="221"/>
    </row>
    <row r="56" spans="2:11" ht="15" customHeight="1">
      <c r="B56" s="220"/>
      <c r="C56" s="225"/>
      <c r="D56" s="338" t="s">
        <v>1674</v>
      </c>
      <c r="E56" s="338"/>
      <c r="F56" s="338"/>
      <c r="G56" s="338"/>
      <c r="H56" s="338"/>
      <c r="I56" s="338"/>
      <c r="J56" s="338"/>
      <c r="K56" s="221"/>
    </row>
    <row r="57" spans="2:11" ht="15" customHeight="1">
      <c r="B57" s="220"/>
      <c r="C57" s="225"/>
      <c r="D57" s="338" t="s">
        <v>1675</v>
      </c>
      <c r="E57" s="338"/>
      <c r="F57" s="338"/>
      <c r="G57" s="338"/>
      <c r="H57" s="338"/>
      <c r="I57" s="338"/>
      <c r="J57" s="338"/>
      <c r="K57" s="221"/>
    </row>
    <row r="58" spans="2:11" ht="15" customHeight="1">
      <c r="B58" s="220"/>
      <c r="C58" s="225"/>
      <c r="D58" s="338" t="s">
        <v>1676</v>
      </c>
      <c r="E58" s="338"/>
      <c r="F58" s="338"/>
      <c r="G58" s="338"/>
      <c r="H58" s="338"/>
      <c r="I58" s="338"/>
      <c r="J58" s="338"/>
      <c r="K58" s="221"/>
    </row>
    <row r="59" spans="2:11" ht="15" customHeight="1">
      <c r="B59" s="220"/>
      <c r="C59" s="225"/>
      <c r="D59" s="338" t="s">
        <v>1677</v>
      </c>
      <c r="E59" s="338"/>
      <c r="F59" s="338"/>
      <c r="G59" s="338"/>
      <c r="H59" s="338"/>
      <c r="I59" s="338"/>
      <c r="J59" s="338"/>
      <c r="K59" s="221"/>
    </row>
    <row r="60" spans="2:11" ht="15" customHeight="1">
      <c r="B60" s="220"/>
      <c r="C60" s="225"/>
      <c r="D60" s="342" t="s">
        <v>1678</v>
      </c>
      <c r="E60" s="342"/>
      <c r="F60" s="342"/>
      <c r="G60" s="342"/>
      <c r="H60" s="342"/>
      <c r="I60" s="342"/>
      <c r="J60" s="342"/>
      <c r="K60" s="221"/>
    </row>
    <row r="61" spans="2:11" ht="15" customHeight="1">
      <c r="B61" s="220"/>
      <c r="C61" s="225"/>
      <c r="D61" s="338" t="s">
        <v>1679</v>
      </c>
      <c r="E61" s="338"/>
      <c r="F61" s="338"/>
      <c r="G61" s="338"/>
      <c r="H61" s="338"/>
      <c r="I61" s="338"/>
      <c r="J61" s="338"/>
      <c r="K61" s="221"/>
    </row>
    <row r="62" spans="2:11" ht="12.75" customHeight="1">
      <c r="B62" s="220"/>
      <c r="C62" s="225"/>
      <c r="D62" s="225"/>
      <c r="E62" s="228"/>
      <c r="F62" s="225"/>
      <c r="G62" s="225"/>
      <c r="H62" s="225"/>
      <c r="I62" s="225"/>
      <c r="J62" s="225"/>
      <c r="K62" s="221"/>
    </row>
    <row r="63" spans="2:11" ht="15" customHeight="1">
      <c r="B63" s="220"/>
      <c r="C63" s="225"/>
      <c r="D63" s="338" t="s">
        <v>1680</v>
      </c>
      <c r="E63" s="338"/>
      <c r="F63" s="338"/>
      <c r="G63" s="338"/>
      <c r="H63" s="338"/>
      <c r="I63" s="338"/>
      <c r="J63" s="338"/>
      <c r="K63" s="221"/>
    </row>
    <row r="64" spans="2:11" ht="15" customHeight="1">
      <c r="B64" s="220"/>
      <c r="C64" s="225"/>
      <c r="D64" s="342" t="s">
        <v>1681</v>
      </c>
      <c r="E64" s="342"/>
      <c r="F64" s="342"/>
      <c r="G64" s="342"/>
      <c r="H64" s="342"/>
      <c r="I64" s="342"/>
      <c r="J64" s="342"/>
      <c r="K64" s="221"/>
    </row>
    <row r="65" spans="2:11" ht="15" customHeight="1">
      <c r="B65" s="220"/>
      <c r="C65" s="225"/>
      <c r="D65" s="338" t="s">
        <v>1682</v>
      </c>
      <c r="E65" s="338"/>
      <c r="F65" s="338"/>
      <c r="G65" s="338"/>
      <c r="H65" s="338"/>
      <c r="I65" s="338"/>
      <c r="J65" s="338"/>
      <c r="K65" s="221"/>
    </row>
    <row r="66" spans="2:11" ht="15" customHeight="1">
      <c r="B66" s="220"/>
      <c r="C66" s="225"/>
      <c r="D66" s="338" t="s">
        <v>1683</v>
      </c>
      <c r="E66" s="338"/>
      <c r="F66" s="338"/>
      <c r="G66" s="338"/>
      <c r="H66" s="338"/>
      <c r="I66" s="338"/>
      <c r="J66" s="338"/>
      <c r="K66" s="221"/>
    </row>
    <row r="67" spans="2:11" ht="15" customHeight="1">
      <c r="B67" s="220"/>
      <c r="C67" s="225"/>
      <c r="D67" s="338" t="s">
        <v>1684</v>
      </c>
      <c r="E67" s="338"/>
      <c r="F67" s="338"/>
      <c r="G67" s="338"/>
      <c r="H67" s="338"/>
      <c r="I67" s="338"/>
      <c r="J67" s="338"/>
      <c r="K67" s="221"/>
    </row>
    <row r="68" spans="2:11" ht="15" customHeight="1">
      <c r="B68" s="220"/>
      <c r="C68" s="225"/>
      <c r="D68" s="338" t="s">
        <v>1685</v>
      </c>
      <c r="E68" s="338"/>
      <c r="F68" s="338"/>
      <c r="G68" s="338"/>
      <c r="H68" s="338"/>
      <c r="I68" s="338"/>
      <c r="J68" s="338"/>
      <c r="K68" s="221"/>
    </row>
    <row r="69" spans="2:11" ht="12.75" customHeight="1">
      <c r="B69" s="229"/>
      <c r="C69" s="230"/>
      <c r="D69" s="230"/>
      <c r="E69" s="230"/>
      <c r="F69" s="230"/>
      <c r="G69" s="230"/>
      <c r="H69" s="230"/>
      <c r="I69" s="230"/>
      <c r="J69" s="230"/>
      <c r="K69" s="231"/>
    </row>
    <row r="70" spans="2:11" ht="18.75" customHeight="1">
      <c r="B70" s="232"/>
      <c r="C70" s="232"/>
      <c r="D70" s="232"/>
      <c r="E70" s="232"/>
      <c r="F70" s="232"/>
      <c r="G70" s="232"/>
      <c r="H70" s="232"/>
      <c r="I70" s="232"/>
      <c r="J70" s="232"/>
      <c r="K70" s="233"/>
    </row>
    <row r="71" spans="2:11" ht="18.75" customHeight="1">
      <c r="B71" s="233"/>
      <c r="C71" s="233"/>
      <c r="D71" s="233"/>
      <c r="E71" s="233"/>
      <c r="F71" s="233"/>
      <c r="G71" s="233"/>
      <c r="H71" s="233"/>
      <c r="I71" s="233"/>
      <c r="J71" s="233"/>
      <c r="K71" s="233"/>
    </row>
    <row r="72" spans="2:11" ht="7.5" customHeight="1">
      <c r="B72" s="234"/>
      <c r="C72" s="235"/>
      <c r="D72" s="235"/>
      <c r="E72" s="235"/>
      <c r="F72" s="235"/>
      <c r="G72" s="235"/>
      <c r="H72" s="235"/>
      <c r="I72" s="235"/>
      <c r="J72" s="235"/>
      <c r="K72" s="236"/>
    </row>
    <row r="73" spans="2:11" ht="45" customHeight="1">
      <c r="B73" s="237"/>
      <c r="C73" s="343" t="s">
        <v>86</v>
      </c>
      <c r="D73" s="343"/>
      <c r="E73" s="343"/>
      <c r="F73" s="343"/>
      <c r="G73" s="343"/>
      <c r="H73" s="343"/>
      <c r="I73" s="343"/>
      <c r="J73" s="343"/>
      <c r="K73" s="238"/>
    </row>
    <row r="74" spans="2:11" ht="17.25" customHeight="1">
      <c r="B74" s="237"/>
      <c r="C74" s="239" t="s">
        <v>1686</v>
      </c>
      <c r="D74" s="239"/>
      <c r="E74" s="239"/>
      <c r="F74" s="239" t="s">
        <v>1687</v>
      </c>
      <c r="G74" s="240"/>
      <c r="H74" s="239" t="s">
        <v>106</v>
      </c>
      <c r="I74" s="239" t="s">
        <v>56</v>
      </c>
      <c r="J74" s="239" t="s">
        <v>1688</v>
      </c>
      <c r="K74" s="238"/>
    </row>
    <row r="75" spans="2:11" ht="17.25" customHeight="1">
      <c r="B75" s="237"/>
      <c r="C75" s="241" t="s">
        <v>1689</v>
      </c>
      <c r="D75" s="241"/>
      <c r="E75" s="241"/>
      <c r="F75" s="242" t="s">
        <v>1690</v>
      </c>
      <c r="G75" s="243"/>
      <c r="H75" s="241"/>
      <c r="I75" s="241"/>
      <c r="J75" s="241" t="s">
        <v>1691</v>
      </c>
      <c r="K75" s="238"/>
    </row>
    <row r="76" spans="2:11" ht="5.25" customHeight="1">
      <c r="B76" s="237"/>
      <c r="C76" s="244"/>
      <c r="D76" s="244"/>
      <c r="E76" s="244"/>
      <c r="F76" s="244"/>
      <c r="G76" s="245"/>
      <c r="H76" s="244"/>
      <c r="I76" s="244"/>
      <c r="J76" s="244"/>
      <c r="K76" s="238"/>
    </row>
    <row r="77" spans="2:11" ht="15" customHeight="1">
      <c r="B77" s="237"/>
      <c r="C77" s="227" t="s">
        <v>52</v>
      </c>
      <c r="D77" s="244"/>
      <c r="E77" s="244"/>
      <c r="F77" s="246" t="s">
        <v>1692</v>
      </c>
      <c r="G77" s="245"/>
      <c r="H77" s="227" t="s">
        <v>1693</v>
      </c>
      <c r="I77" s="227" t="s">
        <v>1694</v>
      </c>
      <c r="J77" s="227">
        <v>20</v>
      </c>
      <c r="K77" s="238"/>
    </row>
    <row r="78" spans="2:11" ht="15" customHeight="1">
      <c r="B78" s="237"/>
      <c r="C78" s="227" t="s">
        <v>1695</v>
      </c>
      <c r="D78" s="227"/>
      <c r="E78" s="227"/>
      <c r="F78" s="246" t="s">
        <v>1692</v>
      </c>
      <c r="G78" s="245"/>
      <c r="H78" s="227" t="s">
        <v>1696</v>
      </c>
      <c r="I78" s="227" t="s">
        <v>1694</v>
      </c>
      <c r="J78" s="227">
        <v>120</v>
      </c>
      <c r="K78" s="238"/>
    </row>
    <row r="79" spans="2:11" ht="15" customHeight="1">
      <c r="B79" s="247"/>
      <c r="C79" s="227" t="s">
        <v>1697</v>
      </c>
      <c r="D79" s="227"/>
      <c r="E79" s="227"/>
      <c r="F79" s="246" t="s">
        <v>1698</v>
      </c>
      <c r="G79" s="245"/>
      <c r="H79" s="227" t="s">
        <v>1699</v>
      </c>
      <c r="I79" s="227" t="s">
        <v>1694</v>
      </c>
      <c r="J79" s="227">
        <v>50</v>
      </c>
      <c r="K79" s="238"/>
    </row>
    <row r="80" spans="2:11" ht="15" customHeight="1">
      <c r="B80" s="247"/>
      <c r="C80" s="227" t="s">
        <v>1700</v>
      </c>
      <c r="D80" s="227"/>
      <c r="E80" s="227"/>
      <c r="F80" s="246" t="s">
        <v>1692</v>
      </c>
      <c r="G80" s="245"/>
      <c r="H80" s="227" t="s">
        <v>1701</v>
      </c>
      <c r="I80" s="227" t="s">
        <v>1702</v>
      </c>
      <c r="J80" s="227"/>
      <c r="K80" s="238"/>
    </row>
    <row r="81" spans="2:11" ht="15" customHeight="1">
      <c r="B81" s="247"/>
      <c r="C81" s="248" t="s">
        <v>1703</v>
      </c>
      <c r="D81" s="248"/>
      <c r="E81" s="248"/>
      <c r="F81" s="249" t="s">
        <v>1698</v>
      </c>
      <c r="G81" s="248"/>
      <c r="H81" s="248" t="s">
        <v>1704</v>
      </c>
      <c r="I81" s="248" t="s">
        <v>1694</v>
      </c>
      <c r="J81" s="248">
        <v>15</v>
      </c>
      <c r="K81" s="238"/>
    </row>
    <row r="82" spans="2:11" ht="15" customHeight="1">
      <c r="B82" s="247"/>
      <c r="C82" s="248" t="s">
        <v>1705</v>
      </c>
      <c r="D82" s="248"/>
      <c r="E82" s="248"/>
      <c r="F82" s="249" t="s">
        <v>1698</v>
      </c>
      <c r="G82" s="248"/>
      <c r="H82" s="248" t="s">
        <v>1706</v>
      </c>
      <c r="I82" s="248" t="s">
        <v>1694</v>
      </c>
      <c r="J82" s="248">
        <v>15</v>
      </c>
      <c r="K82" s="238"/>
    </row>
    <row r="83" spans="2:11" ht="15" customHeight="1">
      <c r="B83" s="247"/>
      <c r="C83" s="248" t="s">
        <v>1707</v>
      </c>
      <c r="D83" s="248"/>
      <c r="E83" s="248"/>
      <c r="F83" s="249" t="s">
        <v>1698</v>
      </c>
      <c r="G83" s="248"/>
      <c r="H83" s="248" t="s">
        <v>1708</v>
      </c>
      <c r="I83" s="248" t="s">
        <v>1694</v>
      </c>
      <c r="J83" s="248">
        <v>20</v>
      </c>
      <c r="K83" s="238"/>
    </row>
    <row r="84" spans="2:11" ht="15" customHeight="1">
      <c r="B84" s="247"/>
      <c r="C84" s="248" t="s">
        <v>1709</v>
      </c>
      <c r="D84" s="248"/>
      <c r="E84" s="248"/>
      <c r="F84" s="249" t="s">
        <v>1698</v>
      </c>
      <c r="G84" s="248"/>
      <c r="H84" s="248" t="s">
        <v>1710</v>
      </c>
      <c r="I84" s="248" t="s">
        <v>1694</v>
      </c>
      <c r="J84" s="248">
        <v>20</v>
      </c>
      <c r="K84" s="238"/>
    </row>
    <row r="85" spans="2:11" ht="15" customHeight="1">
      <c r="B85" s="247"/>
      <c r="C85" s="227" t="s">
        <v>1711</v>
      </c>
      <c r="D85" s="227"/>
      <c r="E85" s="227"/>
      <c r="F85" s="246" t="s">
        <v>1698</v>
      </c>
      <c r="G85" s="245"/>
      <c r="H85" s="227" t="s">
        <v>1712</v>
      </c>
      <c r="I85" s="227" t="s">
        <v>1694</v>
      </c>
      <c r="J85" s="227">
        <v>50</v>
      </c>
      <c r="K85" s="238"/>
    </row>
    <row r="86" spans="2:11" ht="15" customHeight="1">
      <c r="B86" s="247"/>
      <c r="C86" s="227" t="s">
        <v>1713</v>
      </c>
      <c r="D86" s="227"/>
      <c r="E86" s="227"/>
      <c r="F86" s="246" t="s">
        <v>1698</v>
      </c>
      <c r="G86" s="245"/>
      <c r="H86" s="227" t="s">
        <v>1714</v>
      </c>
      <c r="I86" s="227" t="s">
        <v>1694</v>
      </c>
      <c r="J86" s="227">
        <v>20</v>
      </c>
      <c r="K86" s="238"/>
    </row>
    <row r="87" spans="2:11" ht="15" customHeight="1">
      <c r="B87" s="247"/>
      <c r="C87" s="227" t="s">
        <v>1715</v>
      </c>
      <c r="D87" s="227"/>
      <c r="E87" s="227"/>
      <c r="F87" s="246" t="s">
        <v>1698</v>
      </c>
      <c r="G87" s="245"/>
      <c r="H87" s="227" t="s">
        <v>1716</v>
      </c>
      <c r="I87" s="227" t="s">
        <v>1694</v>
      </c>
      <c r="J87" s="227">
        <v>20</v>
      </c>
      <c r="K87" s="238"/>
    </row>
    <row r="88" spans="2:11" ht="15" customHeight="1">
      <c r="B88" s="247"/>
      <c r="C88" s="227" t="s">
        <v>1717</v>
      </c>
      <c r="D88" s="227"/>
      <c r="E88" s="227"/>
      <c r="F88" s="246" t="s">
        <v>1698</v>
      </c>
      <c r="G88" s="245"/>
      <c r="H88" s="227" t="s">
        <v>1718</v>
      </c>
      <c r="I88" s="227" t="s">
        <v>1694</v>
      </c>
      <c r="J88" s="227">
        <v>50</v>
      </c>
      <c r="K88" s="238"/>
    </row>
    <row r="89" spans="2:11" ht="15" customHeight="1">
      <c r="B89" s="247"/>
      <c r="C89" s="227" t="s">
        <v>1719</v>
      </c>
      <c r="D89" s="227"/>
      <c r="E89" s="227"/>
      <c r="F89" s="246" t="s">
        <v>1698</v>
      </c>
      <c r="G89" s="245"/>
      <c r="H89" s="227" t="s">
        <v>1719</v>
      </c>
      <c r="I89" s="227" t="s">
        <v>1694</v>
      </c>
      <c r="J89" s="227">
        <v>50</v>
      </c>
      <c r="K89" s="238"/>
    </row>
    <row r="90" spans="2:11" ht="15" customHeight="1">
      <c r="B90" s="247"/>
      <c r="C90" s="227" t="s">
        <v>111</v>
      </c>
      <c r="D90" s="227"/>
      <c r="E90" s="227"/>
      <c r="F90" s="246" t="s">
        <v>1698</v>
      </c>
      <c r="G90" s="245"/>
      <c r="H90" s="227" t="s">
        <v>1720</v>
      </c>
      <c r="I90" s="227" t="s">
        <v>1694</v>
      </c>
      <c r="J90" s="227">
        <v>255</v>
      </c>
      <c r="K90" s="238"/>
    </row>
    <row r="91" spans="2:11" ht="15" customHeight="1">
      <c r="B91" s="247"/>
      <c r="C91" s="227" t="s">
        <v>1721</v>
      </c>
      <c r="D91" s="227"/>
      <c r="E91" s="227"/>
      <c r="F91" s="246" t="s">
        <v>1692</v>
      </c>
      <c r="G91" s="245"/>
      <c r="H91" s="227" t="s">
        <v>1722</v>
      </c>
      <c r="I91" s="227" t="s">
        <v>1723</v>
      </c>
      <c r="J91" s="227"/>
      <c r="K91" s="238"/>
    </row>
    <row r="92" spans="2:11" ht="15" customHeight="1">
      <c r="B92" s="247"/>
      <c r="C92" s="227" t="s">
        <v>1724</v>
      </c>
      <c r="D92" s="227"/>
      <c r="E92" s="227"/>
      <c r="F92" s="246" t="s">
        <v>1692</v>
      </c>
      <c r="G92" s="245"/>
      <c r="H92" s="227" t="s">
        <v>1725</v>
      </c>
      <c r="I92" s="227" t="s">
        <v>1726</v>
      </c>
      <c r="J92" s="227"/>
      <c r="K92" s="238"/>
    </row>
    <row r="93" spans="2:11" ht="15" customHeight="1">
      <c r="B93" s="247"/>
      <c r="C93" s="227" t="s">
        <v>1727</v>
      </c>
      <c r="D93" s="227"/>
      <c r="E93" s="227"/>
      <c r="F93" s="246" t="s">
        <v>1692</v>
      </c>
      <c r="G93" s="245"/>
      <c r="H93" s="227" t="s">
        <v>1727</v>
      </c>
      <c r="I93" s="227" t="s">
        <v>1726</v>
      </c>
      <c r="J93" s="227"/>
      <c r="K93" s="238"/>
    </row>
    <row r="94" spans="2:11" ht="15" customHeight="1">
      <c r="B94" s="247"/>
      <c r="C94" s="227" t="s">
        <v>37</v>
      </c>
      <c r="D94" s="227"/>
      <c r="E94" s="227"/>
      <c r="F94" s="246" t="s">
        <v>1692</v>
      </c>
      <c r="G94" s="245"/>
      <c r="H94" s="227" t="s">
        <v>1728</v>
      </c>
      <c r="I94" s="227" t="s">
        <v>1726</v>
      </c>
      <c r="J94" s="227"/>
      <c r="K94" s="238"/>
    </row>
    <row r="95" spans="2:11" ht="15" customHeight="1">
      <c r="B95" s="247"/>
      <c r="C95" s="227" t="s">
        <v>47</v>
      </c>
      <c r="D95" s="227"/>
      <c r="E95" s="227"/>
      <c r="F95" s="246" t="s">
        <v>1692</v>
      </c>
      <c r="G95" s="245"/>
      <c r="H95" s="227" t="s">
        <v>1729</v>
      </c>
      <c r="I95" s="227" t="s">
        <v>1726</v>
      </c>
      <c r="J95" s="227"/>
      <c r="K95" s="238"/>
    </row>
    <row r="96" spans="2:11" ht="15" customHeight="1">
      <c r="B96" s="250"/>
      <c r="C96" s="251"/>
      <c r="D96" s="251"/>
      <c r="E96" s="251"/>
      <c r="F96" s="251"/>
      <c r="G96" s="251"/>
      <c r="H96" s="251"/>
      <c r="I96" s="251"/>
      <c r="J96" s="251"/>
      <c r="K96" s="252"/>
    </row>
    <row r="97" spans="2:11" ht="18.75" customHeight="1">
      <c r="B97" s="253"/>
      <c r="C97" s="254"/>
      <c r="D97" s="254"/>
      <c r="E97" s="254"/>
      <c r="F97" s="254"/>
      <c r="G97" s="254"/>
      <c r="H97" s="254"/>
      <c r="I97" s="254"/>
      <c r="J97" s="254"/>
      <c r="K97" s="253"/>
    </row>
    <row r="98" spans="2:11" ht="18.75" customHeight="1">
      <c r="B98" s="233"/>
      <c r="C98" s="233"/>
      <c r="D98" s="233"/>
      <c r="E98" s="233"/>
      <c r="F98" s="233"/>
      <c r="G98" s="233"/>
      <c r="H98" s="233"/>
      <c r="I98" s="233"/>
      <c r="J98" s="233"/>
      <c r="K98" s="233"/>
    </row>
    <row r="99" spans="2:11" ht="7.5" customHeight="1">
      <c r="B99" s="234"/>
      <c r="C99" s="235"/>
      <c r="D99" s="235"/>
      <c r="E99" s="235"/>
      <c r="F99" s="235"/>
      <c r="G99" s="235"/>
      <c r="H99" s="235"/>
      <c r="I99" s="235"/>
      <c r="J99" s="235"/>
      <c r="K99" s="236"/>
    </row>
    <row r="100" spans="2:11" ht="45" customHeight="1">
      <c r="B100" s="237"/>
      <c r="C100" s="343" t="s">
        <v>1730</v>
      </c>
      <c r="D100" s="343"/>
      <c r="E100" s="343"/>
      <c r="F100" s="343"/>
      <c r="G100" s="343"/>
      <c r="H100" s="343"/>
      <c r="I100" s="343"/>
      <c r="J100" s="343"/>
      <c r="K100" s="238"/>
    </row>
    <row r="101" spans="2:11" ht="17.25" customHeight="1">
      <c r="B101" s="237"/>
      <c r="C101" s="239" t="s">
        <v>1686</v>
      </c>
      <c r="D101" s="239"/>
      <c r="E101" s="239"/>
      <c r="F101" s="239" t="s">
        <v>1687</v>
      </c>
      <c r="G101" s="240"/>
      <c r="H101" s="239" t="s">
        <v>106</v>
      </c>
      <c r="I101" s="239" t="s">
        <v>56</v>
      </c>
      <c r="J101" s="239" t="s">
        <v>1688</v>
      </c>
      <c r="K101" s="238"/>
    </row>
    <row r="102" spans="2:11" ht="17.25" customHeight="1">
      <c r="B102" s="237"/>
      <c r="C102" s="241" t="s">
        <v>1689</v>
      </c>
      <c r="D102" s="241"/>
      <c r="E102" s="241"/>
      <c r="F102" s="242" t="s">
        <v>1690</v>
      </c>
      <c r="G102" s="243"/>
      <c r="H102" s="241"/>
      <c r="I102" s="241"/>
      <c r="J102" s="241" t="s">
        <v>1691</v>
      </c>
      <c r="K102" s="238"/>
    </row>
    <row r="103" spans="2:11" ht="5.25" customHeight="1">
      <c r="B103" s="237"/>
      <c r="C103" s="239"/>
      <c r="D103" s="239"/>
      <c r="E103" s="239"/>
      <c r="F103" s="239"/>
      <c r="G103" s="255"/>
      <c r="H103" s="239"/>
      <c r="I103" s="239"/>
      <c r="J103" s="239"/>
      <c r="K103" s="238"/>
    </row>
    <row r="104" spans="2:11" ht="15" customHeight="1">
      <c r="B104" s="237"/>
      <c r="C104" s="227" t="s">
        <v>52</v>
      </c>
      <c r="D104" s="244"/>
      <c r="E104" s="244"/>
      <c r="F104" s="246" t="s">
        <v>1692</v>
      </c>
      <c r="G104" s="255"/>
      <c r="H104" s="227" t="s">
        <v>1731</v>
      </c>
      <c r="I104" s="227" t="s">
        <v>1694</v>
      </c>
      <c r="J104" s="227">
        <v>20</v>
      </c>
      <c r="K104" s="238"/>
    </row>
    <row r="105" spans="2:11" ht="15" customHeight="1">
      <c r="B105" s="237"/>
      <c r="C105" s="227" t="s">
        <v>1695</v>
      </c>
      <c r="D105" s="227"/>
      <c r="E105" s="227"/>
      <c r="F105" s="246" t="s">
        <v>1692</v>
      </c>
      <c r="G105" s="227"/>
      <c r="H105" s="227" t="s">
        <v>1731</v>
      </c>
      <c r="I105" s="227" t="s">
        <v>1694</v>
      </c>
      <c r="J105" s="227">
        <v>120</v>
      </c>
      <c r="K105" s="238"/>
    </row>
    <row r="106" spans="2:11" ht="15" customHeight="1">
      <c r="B106" s="247"/>
      <c r="C106" s="227" t="s">
        <v>1697</v>
      </c>
      <c r="D106" s="227"/>
      <c r="E106" s="227"/>
      <c r="F106" s="246" t="s">
        <v>1698</v>
      </c>
      <c r="G106" s="227"/>
      <c r="H106" s="227" t="s">
        <v>1731</v>
      </c>
      <c r="I106" s="227" t="s">
        <v>1694</v>
      </c>
      <c r="J106" s="227">
        <v>50</v>
      </c>
      <c r="K106" s="238"/>
    </row>
    <row r="107" spans="2:11" ht="15" customHeight="1">
      <c r="B107" s="247"/>
      <c r="C107" s="227" t="s">
        <v>1700</v>
      </c>
      <c r="D107" s="227"/>
      <c r="E107" s="227"/>
      <c r="F107" s="246" t="s">
        <v>1692</v>
      </c>
      <c r="G107" s="227"/>
      <c r="H107" s="227" t="s">
        <v>1731</v>
      </c>
      <c r="I107" s="227" t="s">
        <v>1702</v>
      </c>
      <c r="J107" s="227"/>
      <c r="K107" s="238"/>
    </row>
    <row r="108" spans="2:11" ht="15" customHeight="1">
      <c r="B108" s="247"/>
      <c r="C108" s="227" t="s">
        <v>1711</v>
      </c>
      <c r="D108" s="227"/>
      <c r="E108" s="227"/>
      <c r="F108" s="246" t="s">
        <v>1698</v>
      </c>
      <c r="G108" s="227"/>
      <c r="H108" s="227" t="s">
        <v>1731</v>
      </c>
      <c r="I108" s="227" t="s">
        <v>1694</v>
      </c>
      <c r="J108" s="227">
        <v>50</v>
      </c>
      <c r="K108" s="238"/>
    </row>
    <row r="109" spans="2:11" ht="15" customHeight="1">
      <c r="B109" s="247"/>
      <c r="C109" s="227" t="s">
        <v>1719</v>
      </c>
      <c r="D109" s="227"/>
      <c r="E109" s="227"/>
      <c r="F109" s="246" t="s">
        <v>1698</v>
      </c>
      <c r="G109" s="227"/>
      <c r="H109" s="227" t="s">
        <v>1731</v>
      </c>
      <c r="I109" s="227" t="s">
        <v>1694</v>
      </c>
      <c r="J109" s="227">
        <v>50</v>
      </c>
      <c r="K109" s="238"/>
    </row>
    <row r="110" spans="2:11" ht="15" customHeight="1">
      <c r="B110" s="247"/>
      <c r="C110" s="227" t="s">
        <v>1717</v>
      </c>
      <c r="D110" s="227"/>
      <c r="E110" s="227"/>
      <c r="F110" s="246" t="s">
        <v>1698</v>
      </c>
      <c r="G110" s="227"/>
      <c r="H110" s="227" t="s">
        <v>1731</v>
      </c>
      <c r="I110" s="227" t="s">
        <v>1694</v>
      </c>
      <c r="J110" s="227">
        <v>50</v>
      </c>
      <c r="K110" s="238"/>
    </row>
    <row r="111" spans="2:11" ht="15" customHeight="1">
      <c r="B111" s="247"/>
      <c r="C111" s="227" t="s">
        <v>52</v>
      </c>
      <c r="D111" s="227"/>
      <c r="E111" s="227"/>
      <c r="F111" s="246" t="s">
        <v>1692</v>
      </c>
      <c r="G111" s="227"/>
      <c r="H111" s="227" t="s">
        <v>1732</v>
      </c>
      <c r="I111" s="227" t="s">
        <v>1694</v>
      </c>
      <c r="J111" s="227">
        <v>20</v>
      </c>
      <c r="K111" s="238"/>
    </row>
    <row r="112" spans="2:11" ht="15" customHeight="1">
      <c r="B112" s="247"/>
      <c r="C112" s="227" t="s">
        <v>1733</v>
      </c>
      <c r="D112" s="227"/>
      <c r="E112" s="227"/>
      <c r="F112" s="246" t="s">
        <v>1692</v>
      </c>
      <c r="G112" s="227"/>
      <c r="H112" s="227" t="s">
        <v>1734</v>
      </c>
      <c r="I112" s="227" t="s">
        <v>1694</v>
      </c>
      <c r="J112" s="227">
        <v>120</v>
      </c>
      <c r="K112" s="238"/>
    </row>
    <row r="113" spans="2:11" ht="15" customHeight="1">
      <c r="B113" s="247"/>
      <c r="C113" s="227" t="s">
        <v>37</v>
      </c>
      <c r="D113" s="227"/>
      <c r="E113" s="227"/>
      <c r="F113" s="246" t="s">
        <v>1692</v>
      </c>
      <c r="G113" s="227"/>
      <c r="H113" s="227" t="s">
        <v>1735</v>
      </c>
      <c r="I113" s="227" t="s">
        <v>1726</v>
      </c>
      <c r="J113" s="227"/>
      <c r="K113" s="238"/>
    </row>
    <row r="114" spans="2:11" ht="15" customHeight="1">
      <c r="B114" s="247"/>
      <c r="C114" s="227" t="s">
        <v>47</v>
      </c>
      <c r="D114" s="227"/>
      <c r="E114" s="227"/>
      <c r="F114" s="246" t="s">
        <v>1692</v>
      </c>
      <c r="G114" s="227"/>
      <c r="H114" s="227" t="s">
        <v>1736</v>
      </c>
      <c r="I114" s="227" t="s">
        <v>1726</v>
      </c>
      <c r="J114" s="227"/>
      <c r="K114" s="238"/>
    </row>
    <row r="115" spans="2:11" ht="15" customHeight="1">
      <c r="B115" s="247"/>
      <c r="C115" s="227" t="s">
        <v>56</v>
      </c>
      <c r="D115" s="227"/>
      <c r="E115" s="227"/>
      <c r="F115" s="246" t="s">
        <v>1692</v>
      </c>
      <c r="G115" s="227"/>
      <c r="H115" s="227" t="s">
        <v>1737</v>
      </c>
      <c r="I115" s="227" t="s">
        <v>1738</v>
      </c>
      <c r="J115" s="227"/>
      <c r="K115" s="238"/>
    </row>
    <row r="116" spans="2:11" ht="15" customHeight="1">
      <c r="B116" s="250"/>
      <c r="C116" s="256"/>
      <c r="D116" s="256"/>
      <c r="E116" s="256"/>
      <c r="F116" s="256"/>
      <c r="G116" s="256"/>
      <c r="H116" s="256"/>
      <c r="I116" s="256"/>
      <c r="J116" s="256"/>
      <c r="K116" s="252"/>
    </row>
    <row r="117" spans="2:11" ht="18.75" customHeight="1">
      <c r="B117" s="257"/>
      <c r="C117" s="223"/>
      <c r="D117" s="223"/>
      <c r="E117" s="223"/>
      <c r="F117" s="258"/>
      <c r="G117" s="223"/>
      <c r="H117" s="223"/>
      <c r="I117" s="223"/>
      <c r="J117" s="223"/>
      <c r="K117" s="257"/>
    </row>
    <row r="118" spans="2:11" ht="18.75" customHeight="1">
      <c r="B118" s="233"/>
      <c r="C118" s="233"/>
      <c r="D118" s="233"/>
      <c r="E118" s="233"/>
      <c r="F118" s="233"/>
      <c r="G118" s="233"/>
      <c r="H118" s="233"/>
      <c r="I118" s="233"/>
      <c r="J118" s="233"/>
      <c r="K118" s="233"/>
    </row>
    <row r="119" spans="2:11" ht="7.5" customHeight="1">
      <c r="B119" s="259"/>
      <c r="C119" s="260"/>
      <c r="D119" s="260"/>
      <c r="E119" s="260"/>
      <c r="F119" s="260"/>
      <c r="G119" s="260"/>
      <c r="H119" s="260"/>
      <c r="I119" s="260"/>
      <c r="J119" s="260"/>
      <c r="K119" s="261"/>
    </row>
    <row r="120" spans="2:11" ht="45" customHeight="1">
      <c r="B120" s="262"/>
      <c r="C120" s="339" t="s">
        <v>1739</v>
      </c>
      <c r="D120" s="339"/>
      <c r="E120" s="339"/>
      <c r="F120" s="339"/>
      <c r="G120" s="339"/>
      <c r="H120" s="339"/>
      <c r="I120" s="339"/>
      <c r="J120" s="339"/>
      <c r="K120" s="263"/>
    </row>
    <row r="121" spans="2:11" ht="17.25" customHeight="1">
      <c r="B121" s="264"/>
      <c r="C121" s="239" t="s">
        <v>1686</v>
      </c>
      <c r="D121" s="239"/>
      <c r="E121" s="239"/>
      <c r="F121" s="239" t="s">
        <v>1687</v>
      </c>
      <c r="G121" s="240"/>
      <c r="H121" s="239" t="s">
        <v>106</v>
      </c>
      <c r="I121" s="239" t="s">
        <v>56</v>
      </c>
      <c r="J121" s="239" t="s">
        <v>1688</v>
      </c>
      <c r="K121" s="265"/>
    </row>
    <row r="122" spans="2:11" ht="17.25" customHeight="1">
      <c r="B122" s="264"/>
      <c r="C122" s="241" t="s">
        <v>1689</v>
      </c>
      <c r="D122" s="241"/>
      <c r="E122" s="241"/>
      <c r="F122" s="242" t="s">
        <v>1690</v>
      </c>
      <c r="G122" s="243"/>
      <c r="H122" s="241"/>
      <c r="I122" s="241"/>
      <c r="J122" s="241" t="s">
        <v>1691</v>
      </c>
      <c r="K122" s="265"/>
    </row>
    <row r="123" spans="2:11" ht="5.25" customHeight="1">
      <c r="B123" s="266"/>
      <c r="C123" s="244"/>
      <c r="D123" s="244"/>
      <c r="E123" s="244"/>
      <c r="F123" s="244"/>
      <c r="G123" s="227"/>
      <c r="H123" s="244"/>
      <c r="I123" s="244"/>
      <c r="J123" s="244"/>
      <c r="K123" s="267"/>
    </row>
    <row r="124" spans="2:11" ht="15" customHeight="1">
      <c r="B124" s="266"/>
      <c r="C124" s="227" t="s">
        <v>1695</v>
      </c>
      <c r="D124" s="244"/>
      <c r="E124" s="244"/>
      <c r="F124" s="246" t="s">
        <v>1692</v>
      </c>
      <c r="G124" s="227"/>
      <c r="H124" s="227" t="s">
        <v>1731</v>
      </c>
      <c r="I124" s="227" t="s">
        <v>1694</v>
      </c>
      <c r="J124" s="227">
        <v>120</v>
      </c>
      <c r="K124" s="268"/>
    </row>
    <row r="125" spans="2:11" ht="15" customHeight="1">
      <c r="B125" s="266"/>
      <c r="C125" s="227" t="s">
        <v>1740</v>
      </c>
      <c r="D125" s="227"/>
      <c r="E125" s="227"/>
      <c r="F125" s="246" t="s">
        <v>1692</v>
      </c>
      <c r="G125" s="227"/>
      <c r="H125" s="227" t="s">
        <v>1741</v>
      </c>
      <c r="I125" s="227" t="s">
        <v>1694</v>
      </c>
      <c r="J125" s="227" t="s">
        <v>1742</v>
      </c>
      <c r="K125" s="268"/>
    </row>
    <row r="126" spans="2:11" ht="15" customHeight="1">
      <c r="B126" s="266"/>
      <c r="C126" s="227" t="s">
        <v>1641</v>
      </c>
      <c r="D126" s="227"/>
      <c r="E126" s="227"/>
      <c r="F126" s="246" t="s">
        <v>1692</v>
      </c>
      <c r="G126" s="227"/>
      <c r="H126" s="227" t="s">
        <v>1743</v>
      </c>
      <c r="I126" s="227" t="s">
        <v>1694</v>
      </c>
      <c r="J126" s="227" t="s">
        <v>1742</v>
      </c>
      <c r="K126" s="268"/>
    </row>
    <row r="127" spans="2:11" ht="15" customHeight="1">
      <c r="B127" s="266"/>
      <c r="C127" s="227" t="s">
        <v>1703</v>
      </c>
      <c r="D127" s="227"/>
      <c r="E127" s="227"/>
      <c r="F127" s="246" t="s">
        <v>1698</v>
      </c>
      <c r="G127" s="227"/>
      <c r="H127" s="227" t="s">
        <v>1704</v>
      </c>
      <c r="I127" s="227" t="s">
        <v>1694</v>
      </c>
      <c r="J127" s="227">
        <v>15</v>
      </c>
      <c r="K127" s="268"/>
    </row>
    <row r="128" spans="2:11" ht="15" customHeight="1">
      <c r="B128" s="266"/>
      <c r="C128" s="248" t="s">
        <v>1705</v>
      </c>
      <c r="D128" s="248"/>
      <c r="E128" s="248"/>
      <c r="F128" s="249" t="s">
        <v>1698</v>
      </c>
      <c r="G128" s="248"/>
      <c r="H128" s="248" t="s">
        <v>1706</v>
      </c>
      <c r="I128" s="248" t="s">
        <v>1694</v>
      </c>
      <c r="J128" s="248">
        <v>15</v>
      </c>
      <c r="K128" s="268"/>
    </row>
    <row r="129" spans="2:11" ht="15" customHeight="1">
      <c r="B129" s="266"/>
      <c r="C129" s="248" t="s">
        <v>1707</v>
      </c>
      <c r="D129" s="248"/>
      <c r="E129" s="248"/>
      <c r="F129" s="249" t="s">
        <v>1698</v>
      </c>
      <c r="G129" s="248"/>
      <c r="H129" s="248" t="s">
        <v>1708</v>
      </c>
      <c r="I129" s="248" t="s">
        <v>1694</v>
      </c>
      <c r="J129" s="248">
        <v>20</v>
      </c>
      <c r="K129" s="268"/>
    </row>
    <row r="130" spans="2:11" ht="15" customHeight="1">
      <c r="B130" s="266"/>
      <c r="C130" s="248" t="s">
        <v>1709</v>
      </c>
      <c r="D130" s="248"/>
      <c r="E130" s="248"/>
      <c r="F130" s="249" t="s">
        <v>1698</v>
      </c>
      <c r="G130" s="248"/>
      <c r="H130" s="248" t="s">
        <v>1710</v>
      </c>
      <c r="I130" s="248" t="s">
        <v>1694</v>
      </c>
      <c r="J130" s="248">
        <v>20</v>
      </c>
      <c r="K130" s="268"/>
    </row>
    <row r="131" spans="2:11" ht="15" customHeight="1">
      <c r="B131" s="266"/>
      <c r="C131" s="227" t="s">
        <v>1697</v>
      </c>
      <c r="D131" s="227"/>
      <c r="E131" s="227"/>
      <c r="F131" s="246" t="s">
        <v>1698</v>
      </c>
      <c r="G131" s="227"/>
      <c r="H131" s="227" t="s">
        <v>1731</v>
      </c>
      <c r="I131" s="227" t="s">
        <v>1694</v>
      </c>
      <c r="J131" s="227">
        <v>50</v>
      </c>
      <c r="K131" s="268"/>
    </row>
    <row r="132" spans="2:11" ht="15" customHeight="1">
      <c r="B132" s="266"/>
      <c r="C132" s="227" t="s">
        <v>1711</v>
      </c>
      <c r="D132" s="227"/>
      <c r="E132" s="227"/>
      <c r="F132" s="246" t="s">
        <v>1698</v>
      </c>
      <c r="G132" s="227"/>
      <c r="H132" s="227" t="s">
        <v>1731</v>
      </c>
      <c r="I132" s="227" t="s">
        <v>1694</v>
      </c>
      <c r="J132" s="227">
        <v>50</v>
      </c>
      <c r="K132" s="268"/>
    </row>
    <row r="133" spans="2:11" ht="15" customHeight="1">
      <c r="B133" s="266"/>
      <c r="C133" s="227" t="s">
        <v>1717</v>
      </c>
      <c r="D133" s="227"/>
      <c r="E133" s="227"/>
      <c r="F133" s="246" t="s">
        <v>1698</v>
      </c>
      <c r="G133" s="227"/>
      <c r="H133" s="227" t="s">
        <v>1731</v>
      </c>
      <c r="I133" s="227" t="s">
        <v>1694</v>
      </c>
      <c r="J133" s="227">
        <v>50</v>
      </c>
      <c r="K133" s="268"/>
    </row>
    <row r="134" spans="2:11" ht="15" customHeight="1">
      <c r="B134" s="266"/>
      <c r="C134" s="227" t="s">
        <v>1719</v>
      </c>
      <c r="D134" s="227"/>
      <c r="E134" s="227"/>
      <c r="F134" s="246" t="s">
        <v>1698</v>
      </c>
      <c r="G134" s="227"/>
      <c r="H134" s="227" t="s">
        <v>1731</v>
      </c>
      <c r="I134" s="227" t="s">
        <v>1694</v>
      </c>
      <c r="J134" s="227">
        <v>50</v>
      </c>
      <c r="K134" s="268"/>
    </row>
    <row r="135" spans="2:11" ht="15" customHeight="1">
      <c r="B135" s="266"/>
      <c r="C135" s="227" t="s">
        <v>111</v>
      </c>
      <c r="D135" s="227"/>
      <c r="E135" s="227"/>
      <c r="F135" s="246" t="s">
        <v>1698</v>
      </c>
      <c r="G135" s="227"/>
      <c r="H135" s="227" t="s">
        <v>1744</v>
      </c>
      <c r="I135" s="227" t="s">
        <v>1694</v>
      </c>
      <c r="J135" s="227">
        <v>255</v>
      </c>
      <c r="K135" s="268"/>
    </row>
    <row r="136" spans="2:11" ht="15" customHeight="1">
      <c r="B136" s="266"/>
      <c r="C136" s="227" t="s">
        <v>1721</v>
      </c>
      <c r="D136" s="227"/>
      <c r="E136" s="227"/>
      <c r="F136" s="246" t="s">
        <v>1692</v>
      </c>
      <c r="G136" s="227"/>
      <c r="H136" s="227" t="s">
        <v>1745</v>
      </c>
      <c r="I136" s="227" t="s">
        <v>1723</v>
      </c>
      <c r="J136" s="227"/>
      <c r="K136" s="268"/>
    </row>
    <row r="137" spans="2:11" ht="15" customHeight="1">
      <c r="B137" s="266"/>
      <c r="C137" s="227" t="s">
        <v>1724</v>
      </c>
      <c r="D137" s="227"/>
      <c r="E137" s="227"/>
      <c r="F137" s="246" t="s">
        <v>1692</v>
      </c>
      <c r="G137" s="227"/>
      <c r="H137" s="227" t="s">
        <v>1746</v>
      </c>
      <c r="I137" s="227" t="s">
        <v>1726</v>
      </c>
      <c r="J137" s="227"/>
      <c r="K137" s="268"/>
    </row>
    <row r="138" spans="2:11" ht="15" customHeight="1">
      <c r="B138" s="266"/>
      <c r="C138" s="227" t="s">
        <v>1727</v>
      </c>
      <c r="D138" s="227"/>
      <c r="E138" s="227"/>
      <c r="F138" s="246" t="s">
        <v>1692</v>
      </c>
      <c r="G138" s="227"/>
      <c r="H138" s="227" t="s">
        <v>1727</v>
      </c>
      <c r="I138" s="227" t="s">
        <v>1726</v>
      </c>
      <c r="J138" s="227"/>
      <c r="K138" s="268"/>
    </row>
    <row r="139" spans="2:11" ht="15" customHeight="1">
      <c r="B139" s="266"/>
      <c r="C139" s="227" t="s">
        <v>37</v>
      </c>
      <c r="D139" s="227"/>
      <c r="E139" s="227"/>
      <c r="F139" s="246" t="s">
        <v>1692</v>
      </c>
      <c r="G139" s="227"/>
      <c r="H139" s="227" t="s">
        <v>1747</v>
      </c>
      <c r="I139" s="227" t="s">
        <v>1726</v>
      </c>
      <c r="J139" s="227"/>
      <c r="K139" s="268"/>
    </row>
    <row r="140" spans="2:11" ht="15" customHeight="1">
      <c r="B140" s="266"/>
      <c r="C140" s="227" t="s">
        <v>1748</v>
      </c>
      <c r="D140" s="227"/>
      <c r="E140" s="227"/>
      <c r="F140" s="246" t="s">
        <v>1692</v>
      </c>
      <c r="G140" s="227"/>
      <c r="H140" s="227" t="s">
        <v>1749</v>
      </c>
      <c r="I140" s="227" t="s">
        <v>1726</v>
      </c>
      <c r="J140" s="227"/>
      <c r="K140" s="268"/>
    </row>
    <row r="141" spans="2:11" ht="15" customHeight="1">
      <c r="B141" s="269"/>
      <c r="C141" s="270"/>
      <c r="D141" s="270"/>
      <c r="E141" s="270"/>
      <c r="F141" s="270"/>
      <c r="G141" s="270"/>
      <c r="H141" s="270"/>
      <c r="I141" s="270"/>
      <c r="J141" s="270"/>
      <c r="K141" s="271"/>
    </row>
    <row r="142" spans="2:11" ht="18.75" customHeight="1">
      <c r="B142" s="223"/>
      <c r="C142" s="223"/>
      <c r="D142" s="223"/>
      <c r="E142" s="223"/>
      <c r="F142" s="258"/>
      <c r="G142" s="223"/>
      <c r="H142" s="223"/>
      <c r="I142" s="223"/>
      <c r="J142" s="223"/>
      <c r="K142" s="223"/>
    </row>
    <row r="143" spans="2:11" ht="18.75" customHeight="1">
      <c r="B143" s="233"/>
      <c r="C143" s="233"/>
      <c r="D143" s="233"/>
      <c r="E143" s="233"/>
      <c r="F143" s="233"/>
      <c r="G143" s="233"/>
      <c r="H143" s="233"/>
      <c r="I143" s="233"/>
      <c r="J143" s="233"/>
      <c r="K143" s="233"/>
    </row>
    <row r="144" spans="2:11" ht="7.5" customHeight="1">
      <c r="B144" s="234"/>
      <c r="C144" s="235"/>
      <c r="D144" s="235"/>
      <c r="E144" s="235"/>
      <c r="F144" s="235"/>
      <c r="G144" s="235"/>
      <c r="H144" s="235"/>
      <c r="I144" s="235"/>
      <c r="J144" s="235"/>
      <c r="K144" s="236"/>
    </row>
    <row r="145" spans="2:11" ht="45" customHeight="1">
      <c r="B145" s="237"/>
      <c r="C145" s="343" t="s">
        <v>1750</v>
      </c>
      <c r="D145" s="343"/>
      <c r="E145" s="343"/>
      <c r="F145" s="343"/>
      <c r="G145" s="343"/>
      <c r="H145" s="343"/>
      <c r="I145" s="343"/>
      <c r="J145" s="343"/>
      <c r="K145" s="238"/>
    </row>
    <row r="146" spans="2:11" ht="17.25" customHeight="1">
      <c r="B146" s="237"/>
      <c r="C146" s="239" t="s">
        <v>1686</v>
      </c>
      <c r="D146" s="239"/>
      <c r="E146" s="239"/>
      <c r="F146" s="239" t="s">
        <v>1687</v>
      </c>
      <c r="G146" s="240"/>
      <c r="H146" s="239" t="s">
        <v>106</v>
      </c>
      <c r="I146" s="239" t="s">
        <v>56</v>
      </c>
      <c r="J146" s="239" t="s">
        <v>1688</v>
      </c>
      <c r="K146" s="238"/>
    </row>
    <row r="147" spans="2:11" ht="17.25" customHeight="1">
      <c r="B147" s="237"/>
      <c r="C147" s="241" t="s">
        <v>1689</v>
      </c>
      <c r="D147" s="241"/>
      <c r="E147" s="241"/>
      <c r="F147" s="242" t="s">
        <v>1690</v>
      </c>
      <c r="G147" s="243"/>
      <c r="H147" s="241"/>
      <c r="I147" s="241"/>
      <c r="J147" s="241" t="s">
        <v>1691</v>
      </c>
      <c r="K147" s="238"/>
    </row>
    <row r="148" spans="2:11" ht="5.25" customHeight="1">
      <c r="B148" s="247"/>
      <c r="C148" s="244"/>
      <c r="D148" s="244"/>
      <c r="E148" s="244"/>
      <c r="F148" s="244"/>
      <c r="G148" s="245"/>
      <c r="H148" s="244"/>
      <c r="I148" s="244"/>
      <c r="J148" s="244"/>
      <c r="K148" s="268"/>
    </row>
    <row r="149" spans="2:11" ht="15" customHeight="1">
      <c r="B149" s="247"/>
      <c r="C149" s="272" t="s">
        <v>1695</v>
      </c>
      <c r="D149" s="227"/>
      <c r="E149" s="227"/>
      <c r="F149" s="273" t="s">
        <v>1692</v>
      </c>
      <c r="G149" s="227"/>
      <c r="H149" s="272" t="s">
        <v>1731</v>
      </c>
      <c r="I149" s="272" t="s">
        <v>1694</v>
      </c>
      <c r="J149" s="272">
        <v>120</v>
      </c>
      <c r="K149" s="268"/>
    </row>
    <row r="150" spans="2:11" ht="15" customHeight="1">
      <c r="B150" s="247"/>
      <c r="C150" s="272" t="s">
        <v>1740</v>
      </c>
      <c r="D150" s="227"/>
      <c r="E150" s="227"/>
      <c r="F150" s="273" t="s">
        <v>1692</v>
      </c>
      <c r="G150" s="227"/>
      <c r="H150" s="272" t="s">
        <v>1751</v>
      </c>
      <c r="I150" s="272" t="s">
        <v>1694</v>
      </c>
      <c r="J150" s="272" t="s">
        <v>1742</v>
      </c>
      <c r="K150" s="268"/>
    </row>
    <row r="151" spans="2:11" ht="15" customHeight="1">
      <c r="B151" s="247"/>
      <c r="C151" s="272" t="s">
        <v>1641</v>
      </c>
      <c r="D151" s="227"/>
      <c r="E151" s="227"/>
      <c r="F151" s="273" t="s">
        <v>1692</v>
      </c>
      <c r="G151" s="227"/>
      <c r="H151" s="272" t="s">
        <v>1752</v>
      </c>
      <c r="I151" s="272" t="s">
        <v>1694</v>
      </c>
      <c r="J151" s="272" t="s">
        <v>1742</v>
      </c>
      <c r="K151" s="268"/>
    </row>
    <row r="152" spans="2:11" ht="15" customHeight="1">
      <c r="B152" s="247"/>
      <c r="C152" s="272" t="s">
        <v>1697</v>
      </c>
      <c r="D152" s="227"/>
      <c r="E152" s="227"/>
      <c r="F152" s="273" t="s">
        <v>1698</v>
      </c>
      <c r="G152" s="227"/>
      <c r="H152" s="272" t="s">
        <v>1731</v>
      </c>
      <c r="I152" s="272" t="s">
        <v>1694</v>
      </c>
      <c r="J152" s="272">
        <v>50</v>
      </c>
      <c r="K152" s="268"/>
    </row>
    <row r="153" spans="2:11" ht="15" customHeight="1">
      <c r="B153" s="247"/>
      <c r="C153" s="272" t="s">
        <v>1700</v>
      </c>
      <c r="D153" s="227"/>
      <c r="E153" s="227"/>
      <c r="F153" s="273" t="s">
        <v>1692</v>
      </c>
      <c r="G153" s="227"/>
      <c r="H153" s="272" t="s">
        <v>1731</v>
      </c>
      <c r="I153" s="272" t="s">
        <v>1702</v>
      </c>
      <c r="J153" s="272"/>
      <c r="K153" s="268"/>
    </row>
    <row r="154" spans="2:11" ht="15" customHeight="1">
      <c r="B154" s="247"/>
      <c r="C154" s="272" t="s">
        <v>1711</v>
      </c>
      <c r="D154" s="227"/>
      <c r="E154" s="227"/>
      <c r="F154" s="273" t="s">
        <v>1698</v>
      </c>
      <c r="G154" s="227"/>
      <c r="H154" s="272" t="s">
        <v>1731</v>
      </c>
      <c r="I154" s="272" t="s">
        <v>1694</v>
      </c>
      <c r="J154" s="272">
        <v>50</v>
      </c>
      <c r="K154" s="268"/>
    </row>
    <row r="155" spans="2:11" ht="15" customHeight="1">
      <c r="B155" s="247"/>
      <c r="C155" s="272" t="s">
        <v>1719</v>
      </c>
      <c r="D155" s="227"/>
      <c r="E155" s="227"/>
      <c r="F155" s="273" t="s">
        <v>1698</v>
      </c>
      <c r="G155" s="227"/>
      <c r="H155" s="272" t="s">
        <v>1731</v>
      </c>
      <c r="I155" s="272" t="s">
        <v>1694</v>
      </c>
      <c r="J155" s="272">
        <v>50</v>
      </c>
      <c r="K155" s="268"/>
    </row>
    <row r="156" spans="2:11" ht="15" customHeight="1">
      <c r="B156" s="247"/>
      <c r="C156" s="272" t="s">
        <v>1717</v>
      </c>
      <c r="D156" s="227"/>
      <c r="E156" s="227"/>
      <c r="F156" s="273" t="s">
        <v>1698</v>
      </c>
      <c r="G156" s="227"/>
      <c r="H156" s="272" t="s">
        <v>1731</v>
      </c>
      <c r="I156" s="272" t="s">
        <v>1694</v>
      </c>
      <c r="J156" s="272">
        <v>50</v>
      </c>
      <c r="K156" s="268"/>
    </row>
    <row r="157" spans="2:11" ht="15" customHeight="1">
      <c r="B157" s="247"/>
      <c r="C157" s="272" t="s">
        <v>91</v>
      </c>
      <c r="D157" s="227"/>
      <c r="E157" s="227"/>
      <c r="F157" s="273" t="s">
        <v>1692</v>
      </c>
      <c r="G157" s="227"/>
      <c r="H157" s="272" t="s">
        <v>1753</v>
      </c>
      <c r="I157" s="272" t="s">
        <v>1694</v>
      </c>
      <c r="J157" s="272" t="s">
        <v>1754</v>
      </c>
      <c r="K157" s="268"/>
    </row>
    <row r="158" spans="2:11" ht="15" customHeight="1">
      <c r="B158" s="247"/>
      <c r="C158" s="272" t="s">
        <v>1755</v>
      </c>
      <c r="D158" s="227"/>
      <c r="E158" s="227"/>
      <c r="F158" s="273" t="s">
        <v>1692</v>
      </c>
      <c r="G158" s="227"/>
      <c r="H158" s="272" t="s">
        <v>1756</v>
      </c>
      <c r="I158" s="272" t="s">
        <v>1726</v>
      </c>
      <c r="J158" s="272"/>
      <c r="K158" s="268"/>
    </row>
    <row r="159" spans="2:11" ht="15" customHeight="1">
      <c r="B159" s="274"/>
      <c r="C159" s="256"/>
      <c r="D159" s="256"/>
      <c r="E159" s="256"/>
      <c r="F159" s="256"/>
      <c r="G159" s="256"/>
      <c r="H159" s="256"/>
      <c r="I159" s="256"/>
      <c r="J159" s="256"/>
      <c r="K159" s="275"/>
    </row>
    <row r="160" spans="2:11" ht="18.75" customHeight="1">
      <c r="B160" s="223"/>
      <c r="C160" s="227"/>
      <c r="D160" s="227"/>
      <c r="E160" s="227"/>
      <c r="F160" s="246"/>
      <c r="G160" s="227"/>
      <c r="H160" s="227"/>
      <c r="I160" s="227"/>
      <c r="J160" s="227"/>
      <c r="K160" s="223"/>
    </row>
    <row r="161" spans="2:11" ht="18.75" customHeight="1"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</row>
    <row r="162" spans="2:11" ht="7.5" customHeight="1">
      <c r="B162" s="215"/>
      <c r="C162" s="216"/>
      <c r="D162" s="216"/>
      <c r="E162" s="216"/>
      <c r="F162" s="216"/>
      <c r="G162" s="216"/>
      <c r="H162" s="216"/>
      <c r="I162" s="216"/>
      <c r="J162" s="216"/>
      <c r="K162" s="217"/>
    </row>
    <row r="163" spans="2:11" ht="45" customHeight="1">
      <c r="B163" s="218"/>
      <c r="C163" s="339" t="s">
        <v>1757</v>
      </c>
      <c r="D163" s="339"/>
      <c r="E163" s="339"/>
      <c r="F163" s="339"/>
      <c r="G163" s="339"/>
      <c r="H163" s="339"/>
      <c r="I163" s="339"/>
      <c r="J163" s="339"/>
      <c r="K163" s="219"/>
    </row>
    <row r="164" spans="2:11" ht="17.25" customHeight="1">
      <c r="B164" s="218"/>
      <c r="C164" s="239" t="s">
        <v>1686</v>
      </c>
      <c r="D164" s="239"/>
      <c r="E164" s="239"/>
      <c r="F164" s="239" t="s">
        <v>1687</v>
      </c>
      <c r="G164" s="276"/>
      <c r="H164" s="277" t="s">
        <v>106</v>
      </c>
      <c r="I164" s="277" t="s">
        <v>56</v>
      </c>
      <c r="J164" s="239" t="s">
        <v>1688</v>
      </c>
      <c r="K164" s="219"/>
    </row>
    <row r="165" spans="2:11" ht="17.25" customHeight="1">
      <c r="B165" s="220"/>
      <c r="C165" s="241" t="s">
        <v>1689</v>
      </c>
      <c r="D165" s="241"/>
      <c r="E165" s="241"/>
      <c r="F165" s="242" t="s">
        <v>1690</v>
      </c>
      <c r="G165" s="278"/>
      <c r="H165" s="279"/>
      <c r="I165" s="279"/>
      <c r="J165" s="241" t="s">
        <v>1691</v>
      </c>
      <c r="K165" s="221"/>
    </row>
    <row r="166" spans="2:11" ht="5.25" customHeight="1">
      <c r="B166" s="247"/>
      <c r="C166" s="244"/>
      <c r="D166" s="244"/>
      <c r="E166" s="244"/>
      <c r="F166" s="244"/>
      <c r="G166" s="245"/>
      <c r="H166" s="244"/>
      <c r="I166" s="244"/>
      <c r="J166" s="244"/>
      <c r="K166" s="268"/>
    </row>
    <row r="167" spans="2:11" ht="15" customHeight="1">
      <c r="B167" s="247"/>
      <c r="C167" s="227" t="s">
        <v>1695</v>
      </c>
      <c r="D167" s="227"/>
      <c r="E167" s="227"/>
      <c r="F167" s="246" t="s">
        <v>1692</v>
      </c>
      <c r="G167" s="227"/>
      <c r="H167" s="227" t="s">
        <v>1731</v>
      </c>
      <c r="I167" s="227" t="s">
        <v>1694</v>
      </c>
      <c r="J167" s="227">
        <v>120</v>
      </c>
      <c r="K167" s="268"/>
    </row>
    <row r="168" spans="2:11" ht="15" customHeight="1">
      <c r="B168" s="247"/>
      <c r="C168" s="227" t="s">
        <v>1740</v>
      </c>
      <c r="D168" s="227"/>
      <c r="E168" s="227"/>
      <c r="F168" s="246" t="s">
        <v>1692</v>
      </c>
      <c r="G168" s="227"/>
      <c r="H168" s="227" t="s">
        <v>1741</v>
      </c>
      <c r="I168" s="227" t="s">
        <v>1694</v>
      </c>
      <c r="J168" s="227" t="s">
        <v>1742</v>
      </c>
      <c r="K168" s="268"/>
    </row>
    <row r="169" spans="2:11" ht="15" customHeight="1">
      <c r="B169" s="247"/>
      <c r="C169" s="227" t="s">
        <v>1641</v>
      </c>
      <c r="D169" s="227"/>
      <c r="E169" s="227"/>
      <c r="F169" s="246" t="s">
        <v>1692</v>
      </c>
      <c r="G169" s="227"/>
      <c r="H169" s="227" t="s">
        <v>1758</v>
      </c>
      <c r="I169" s="227" t="s">
        <v>1694</v>
      </c>
      <c r="J169" s="227" t="s">
        <v>1742</v>
      </c>
      <c r="K169" s="268"/>
    </row>
    <row r="170" spans="2:11" ht="15" customHeight="1">
      <c r="B170" s="247"/>
      <c r="C170" s="227" t="s">
        <v>1697</v>
      </c>
      <c r="D170" s="227"/>
      <c r="E170" s="227"/>
      <c r="F170" s="246" t="s">
        <v>1698</v>
      </c>
      <c r="G170" s="227"/>
      <c r="H170" s="227" t="s">
        <v>1758</v>
      </c>
      <c r="I170" s="227" t="s">
        <v>1694</v>
      </c>
      <c r="J170" s="227">
        <v>50</v>
      </c>
      <c r="K170" s="268"/>
    </row>
    <row r="171" spans="2:11" ht="15" customHeight="1">
      <c r="B171" s="247"/>
      <c r="C171" s="227" t="s">
        <v>1700</v>
      </c>
      <c r="D171" s="227"/>
      <c r="E171" s="227"/>
      <c r="F171" s="246" t="s">
        <v>1692</v>
      </c>
      <c r="G171" s="227"/>
      <c r="H171" s="227" t="s">
        <v>1758</v>
      </c>
      <c r="I171" s="227" t="s">
        <v>1702</v>
      </c>
      <c r="J171" s="227"/>
      <c r="K171" s="268"/>
    </row>
    <row r="172" spans="2:11" ht="15" customHeight="1">
      <c r="B172" s="247"/>
      <c r="C172" s="227" t="s">
        <v>1711</v>
      </c>
      <c r="D172" s="227"/>
      <c r="E172" s="227"/>
      <c r="F172" s="246" t="s">
        <v>1698</v>
      </c>
      <c r="G172" s="227"/>
      <c r="H172" s="227" t="s">
        <v>1758</v>
      </c>
      <c r="I172" s="227" t="s">
        <v>1694</v>
      </c>
      <c r="J172" s="227">
        <v>50</v>
      </c>
      <c r="K172" s="268"/>
    </row>
    <row r="173" spans="2:11" ht="15" customHeight="1">
      <c r="B173" s="247"/>
      <c r="C173" s="227" t="s">
        <v>1719</v>
      </c>
      <c r="D173" s="227"/>
      <c r="E173" s="227"/>
      <c r="F173" s="246" t="s">
        <v>1698</v>
      </c>
      <c r="G173" s="227"/>
      <c r="H173" s="227" t="s">
        <v>1758</v>
      </c>
      <c r="I173" s="227" t="s">
        <v>1694</v>
      </c>
      <c r="J173" s="227">
        <v>50</v>
      </c>
      <c r="K173" s="268"/>
    </row>
    <row r="174" spans="2:11" ht="15" customHeight="1">
      <c r="B174" s="247"/>
      <c r="C174" s="227" t="s">
        <v>1717</v>
      </c>
      <c r="D174" s="227"/>
      <c r="E174" s="227"/>
      <c r="F174" s="246" t="s">
        <v>1698</v>
      </c>
      <c r="G174" s="227"/>
      <c r="H174" s="227" t="s">
        <v>1758</v>
      </c>
      <c r="I174" s="227" t="s">
        <v>1694</v>
      </c>
      <c r="J174" s="227">
        <v>50</v>
      </c>
      <c r="K174" s="268"/>
    </row>
    <row r="175" spans="2:11" ht="15" customHeight="1">
      <c r="B175" s="247"/>
      <c r="C175" s="227" t="s">
        <v>105</v>
      </c>
      <c r="D175" s="227"/>
      <c r="E175" s="227"/>
      <c r="F175" s="246" t="s">
        <v>1692</v>
      </c>
      <c r="G175" s="227"/>
      <c r="H175" s="227" t="s">
        <v>1759</v>
      </c>
      <c r="I175" s="227" t="s">
        <v>1760</v>
      </c>
      <c r="J175" s="227"/>
      <c r="K175" s="268"/>
    </row>
    <row r="176" spans="2:11" ht="15" customHeight="1">
      <c r="B176" s="247"/>
      <c r="C176" s="227" t="s">
        <v>56</v>
      </c>
      <c r="D176" s="227"/>
      <c r="E176" s="227"/>
      <c r="F176" s="246" t="s">
        <v>1692</v>
      </c>
      <c r="G176" s="227"/>
      <c r="H176" s="227" t="s">
        <v>1761</v>
      </c>
      <c r="I176" s="227" t="s">
        <v>1762</v>
      </c>
      <c r="J176" s="227">
        <v>1</v>
      </c>
      <c r="K176" s="268"/>
    </row>
    <row r="177" spans="2:11" ht="15" customHeight="1">
      <c r="B177" s="247"/>
      <c r="C177" s="227" t="s">
        <v>52</v>
      </c>
      <c r="D177" s="227"/>
      <c r="E177" s="227"/>
      <c r="F177" s="246" t="s">
        <v>1692</v>
      </c>
      <c r="G177" s="227"/>
      <c r="H177" s="227" t="s">
        <v>1763</v>
      </c>
      <c r="I177" s="227" t="s">
        <v>1694</v>
      </c>
      <c r="J177" s="227">
        <v>20</v>
      </c>
      <c r="K177" s="268"/>
    </row>
    <row r="178" spans="2:11" ht="15" customHeight="1">
      <c r="B178" s="247"/>
      <c r="C178" s="227" t="s">
        <v>106</v>
      </c>
      <c r="D178" s="227"/>
      <c r="E178" s="227"/>
      <c r="F178" s="246" t="s">
        <v>1692</v>
      </c>
      <c r="G178" s="227"/>
      <c r="H178" s="227" t="s">
        <v>1764</v>
      </c>
      <c r="I178" s="227" t="s">
        <v>1694</v>
      </c>
      <c r="J178" s="227">
        <v>255</v>
      </c>
      <c r="K178" s="268"/>
    </row>
    <row r="179" spans="2:11" ht="15" customHeight="1">
      <c r="B179" s="247"/>
      <c r="C179" s="227" t="s">
        <v>107</v>
      </c>
      <c r="D179" s="227"/>
      <c r="E179" s="227"/>
      <c r="F179" s="246" t="s">
        <v>1692</v>
      </c>
      <c r="G179" s="227"/>
      <c r="H179" s="227" t="s">
        <v>1657</v>
      </c>
      <c r="I179" s="227" t="s">
        <v>1694</v>
      </c>
      <c r="J179" s="227">
        <v>10</v>
      </c>
      <c r="K179" s="268"/>
    </row>
    <row r="180" spans="2:11" ht="15" customHeight="1">
      <c r="B180" s="247"/>
      <c r="C180" s="227" t="s">
        <v>108</v>
      </c>
      <c r="D180" s="227"/>
      <c r="E180" s="227"/>
      <c r="F180" s="246" t="s">
        <v>1692</v>
      </c>
      <c r="G180" s="227"/>
      <c r="H180" s="227" t="s">
        <v>1765</v>
      </c>
      <c r="I180" s="227" t="s">
        <v>1726</v>
      </c>
      <c r="J180" s="227"/>
      <c r="K180" s="268"/>
    </row>
    <row r="181" spans="2:11" ht="15" customHeight="1">
      <c r="B181" s="247"/>
      <c r="C181" s="227" t="s">
        <v>1766</v>
      </c>
      <c r="D181" s="227"/>
      <c r="E181" s="227"/>
      <c r="F181" s="246" t="s">
        <v>1692</v>
      </c>
      <c r="G181" s="227"/>
      <c r="H181" s="227" t="s">
        <v>1767</v>
      </c>
      <c r="I181" s="227" t="s">
        <v>1726</v>
      </c>
      <c r="J181" s="227"/>
      <c r="K181" s="268"/>
    </row>
    <row r="182" spans="2:11" ht="15" customHeight="1">
      <c r="B182" s="247"/>
      <c r="C182" s="227" t="s">
        <v>1755</v>
      </c>
      <c r="D182" s="227"/>
      <c r="E182" s="227"/>
      <c r="F182" s="246" t="s">
        <v>1692</v>
      </c>
      <c r="G182" s="227"/>
      <c r="H182" s="227" t="s">
        <v>1768</v>
      </c>
      <c r="I182" s="227" t="s">
        <v>1726</v>
      </c>
      <c r="J182" s="227"/>
      <c r="K182" s="268"/>
    </row>
    <row r="183" spans="2:11" ht="15" customHeight="1">
      <c r="B183" s="247"/>
      <c r="C183" s="227" t="s">
        <v>110</v>
      </c>
      <c r="D183" s="227"/>
      <c r="E183" s="227"/>
      <c r="F183" s="246" t="s">
        <v>1698</v>
      </c>
      <c r="G183" s="227"/>
      <c r="H183" s="227" t="s">
        <v>1769</v>
      </c>
      <c r="I183" s="227" t="s">
        <v>1694</v>
      </c>
      <c r="J183" s="227">
        <v>50</v>
      </c>
      <c r="K183" s="268"/>
    </row>
    <row r="184" spans="2:11" ht="15" customHeight="1">
      <c r="B184" s="247"/>
      <c r="C184" s="227" t="s">
        <v>1770</v>
      </c>
      <c r="D184" s="227"/>
      <c r="E184" s="227"/>
      <c r="F184" s="246" t="s">
        <v>1698</v>
      </c>
      <c r="G184" s="227"/>
      <c r="H184" s="227" t="s">
        <v>1771</v>
      </c>
      <c r="I184" s="227" t="s">
        <v>1772</v>
      </c>
      <c r="J184" s="227"/>
      <c r="K184" s="268"/>
    </row>
    <row r="185" spans="2:11" ht="15" customHeight="1">
      <c r="B185" s="247"/>
      <c r="C185" s="227" t="s">
        <v>1773</v>
      </c>
      <c r="D185" s="227"/>
      <c r="E185" s="227"/>
      <c r="F185" s="246" t="s">
        <v>1698</v>
      </c>
      <c r="G185" s="227"/>
      <c r="H185" s="227" t="s">
        <v>1774</v>
      </c>
      <c r="I185" s="227" t="s">
        <v>1772</v>
      </c>
      <c r="J185" s="227"/>
      <c r="K185" s="268"/>
    </row>
    <row r="186" spans="2:11" ht="15" customHeight="1">
      <c r="B186" s="247"/>
      <c r="C186" s="227" t="s">
        <v>1775</v>
      </c>
      <c r="D186" s="227"/>
      <c r="E186" s="227"/>
      <c r="F186" s="246" t="s">
        <v>1698</v>
      </c>
      <c r="G186" s="227"/>
      <c r="H186" s="227" t="s">
        <v>1776</v>
      </c>
      <c r="I186" s="227" t="s">
        <v>1772</v>
      </c>
      <c r="J186" s="227"/>
      <c r="K186" s="268"/>
    </row>
    <row r="187" spans="2:11" ht="15" customHeight="1">
      <c r="B187" s="247"/>
      <c r="C187" s="280" t="s">
        <v>1777</v>
      </c>
      <c r="D187" s="227"/>
      <c r="E187" s="227"/>
      <c r="F187" s="246" t="s">
        <v>1698</v>
      </c>
      <c r="G187" s="227"/>
      <c r="H187" s="227" t="s">
        <v>1778</v>
      </c>
      <c r="I187" s="227" t="s">
        <v>1779</v>
      </c>
      <c r="J187" s="281" t="s">
        <v>1780</v>
      </c>
      <c r="K187" s="268"/>
    </row>
    <row r="188" spans="2:11" ht="15" customHeight="1">
      <c r="B188" s="247"/>
      <c r="C188" s="232" t="s">
        <v>41</v>
      </c>
      <c r="D188" s="227"/>
      <c r="E188" s="227"/>
      <c r="F188" s="246" t="s">
        <v>1692</v>
      </c>
      <c r="G188" s="227"/>
      <c r="H188" s="223" t="s">
        <v>1781</v>
      </c>
      <c r="I188" s="227" t="s">
        <v>1782</v>
      </c>
      <c r="J188" s="227"/>
      <c r="K188" s="268"/>
    </row>
    <row r="189" spans="2:11" ht="15" customHeight="1">
      <c r="B189" s="247"/>
      <c r="C189" s="232" t="s">
        <v>1783</v>
      </c>
      <c r="D189" s="227"/>
      <c r="E189" s="227"/>
      <c r="F189" s="246" t="s">
        <v>1692</v>
      </c>
      <c r="G189" s="227"/>
      <c r="H189" s="227" t="s">
        <v>1784</v>
      </c>
      <c r="I189" s="227" t="s">
        <v>1726</v>
      </c>
      <c r="J189" s="227"/>
      <c r="K189" s="268"/>
    </row>
    <row r="190" spans="2:11" ht="15" customHeight="1">
      <c r="B190" s="247"/>
      <c r="C190" s="232" t="s">
        <v>1785</v>
      </c>
      <c r="D190" s="227"/>
      <c r="E190" s="227"/>
      <c r="F190" s="246" t="s">
        <v>1692</v>
      </c>
      <c r="G190" s="227"/>
      <c r="H190" s="227" t="s">
        <v>1786</v>
      </c>
      <c r="I190" s="227" t="s">
        <v>1726</v>
      </c>
      <c r="J190" s="227"/>
      <c r="K190" s="268"/>
    </row>
    <row r="191" spans="2:11" ht="15" customHeight="1">
      <c r="B191" s="247"/>
      <c r="C191" s="232" t="s">
        <v>1787</v>
      </c>
      <c r="D191" s="227"/>
      <c r="E191" s="227"/>
      <c r="F191" s="246" t="s">
        <v>1698</v>
      </c>
      <c r="G191" s="227"/>
      <c r="H191" s="227" t="s">
        <v>1788</v>
      </c>
      <c r="I191" s="227" t="s">
        <v>1726</v>
      </c>
      <c r="J191" s="227"/>
      <c r="K191" s="268"/>
    </row>
    <row r="192" spans="2:11" ht="15" customHeight="1">
      <c r="B192" s="274"/>
      <c r="C192" s="282"/>
      <c r="D192" s="256"/>
      <c r="E192" s="256"/>
      <c r="F192" s="256"/>
      <c r="G192" s="256"/>
      <c r="H192" s="256"/>
      <c r="I192" s="256"/>
      <c r="J192" s="256"/>
      <c r="K192" s="275"/>
    </row>
    <row r="193" spans="2:11" ht="18.75" customHeight="1">
      <c r="B193" s="223"/>
      <c r="C193" s="227"/>
      <c r="D193" s="227"/>
      <c r="E193" s="227"/>
      <c r="F193" s="246"/>
      <c r="G193" s="227"/>
      <c r="H193" s="227"/>
      <c r="I193" s="227"/>
      <c r="J193" s="227"/>
      <c r="K193" s="223"/>
    </row>
    <row r="194" spans="2:11" ht="18.75" customHeight="1">
      <c r="B194" s="223"/>
      <c r="C194" s="227"/>
      <c r="D194" s="227"/>
      <c r="E194" s="227"/>
      <c r="F194" s="246"/>
      <c r="G194" s="227"/>
      <c r="H194" s="227"/>
      <c r="I194" s="227"/>
      <c r="J194" s="227"/>
      <c r="K194" s="223"/>
    </row>
    <row r="195" spans="2:11" ht="18.75" customHeight="1">
      <c r="B195" s="233"/>
      <c r="C195" s="233"/>
      <c r="D195" s="233"/>
      <c r="E195" s="233"/>
      <c r="F195" s="233"/>
      <c r="G195" s="233"/>
      <c r="H195" s="233"/>
      <c r="I195" s="233"/>
      <c r="J195" s="233"/>
      <c r="K195" s="233"/>
    </row>
    <row r="196" spans="2:11">
      <c r="B196" s="215"/>
      <c r="C196" s="216"/>
      <c r="D196" s="216"/>
      <c r="E196" s="216"/>
      <c r="F196" s="216"/>
      <c r="G196" s="216"/>
      <c r="H196" s="216"/>
      <c r="I196" s="216"/>
      <c r="J196" s="216"/>
      <c r="K196" s="217"/>
    </row>
    <row r="197" spans="2:11" ht="21">
      <c r="B197" s="218"/>
      <c r="C197" s="339" t="s">
        <v>1789</v>
      </c>
      <c r="D197" s="339"/>
      <c r="E197" s="339"/>
      <c r="F197" s="339"/>
      <c r="G197" s="339"/>
      <c r="H197" s="339"/>
      <c r="I197" s="339"/>
      <c r="J197" s="339"/>
      <c r="K197" s="219"/>
    </row>
    <row r="198" spans="2:11" ht="25.5" customHeight="1">
      <c r="B198" s="218"/>
      <c r="C198" s="283" t="s">
        <v>1790</v>
      </c>
      <c r="D198" s="283"/>
      <c r="E198" s="283"/>
      <c r="F198" s="283" t="s">
        <v>1791</v>
      </c>
      <c r="G198" s="284"/>
      <c r="H198" s="344" t="s">
        <v>1792</v>
      </c>
      <c r="I198" s="344"/>
      <c r="J198" s="344"/>
      <c r="K198" s="219"/>
    </row>
    <row r="199" spans="2:11" ht="5.25" customHeight="1">
      <c r="B199" s="247"/>
      <c r="C199" s="244"/>
      <c r="D199" s="244"/>
      <c r="E199" s="244"/>
      <c r="F199" s="244"/>
      <c r="G199" s="227"/>
      <c r="H199" s="244"/>
      <c r="I199" s="244"/>
      <c r="J199" s="244"/>
      <c r="K199" s="268"/>
    </row>
    <row r="200" spans="2:11" ht="15" customHeight="1">
      <c r="B200" s="247"/>
      <c r="C200" s="227" t="s">
        <v>1782</v>
      </c>
      <c r="D200" s="227"/>
      <c r="E200" s="227"/>
      <c r="F200" s="246" t="s">
        <v>42</v>
      </c>
      <c r="G200" s="227"/>
      <c r="H200" s="341" t="s">
        <v>1793</v>
      </c>
      <c r="I200" s="341"/>
      <c r="J200" s="341"/>
      <c r="K200" s="268"/>
    </row>
    <row r="201" spans="2:11" ht="15" customHeight="1">
      <c r="B201" s="247"/>
      <c r="C201" s="253"/>
      <c r="D201" s="227"/>
      <c r="E201" s="227"/>
      <c r="F201" s="246" t="s">
        <v>43</v>
      </c>
      <c r="G201" s="227"/>
      <c r="H201" s="341" t="s">
        <v>1794</v>
      </c>
      <c r="I201" s="341"/>
      <c r="J201" s="341"/>
      <c r="K201" s="268"/>
    </row>
    <row r="202" spans="2:11" ht="15" customHeight="1">
      <c r="B202" s="247"/>
      <c r="C202" s="253"/>
      <c r="D202" s="227"/>
      <c r="E202" s="227"/>
      <c r="F202" s="246" t="s">
        <v>46</v>
      </c>
      <c r="G202" s="227"/>
      <c r="H202" s="341" t="s">
        <v>1795</v>
      </c>
      <c r="I202" s="341"/>
      <c r="J202" s="341"/>
      <c r="K202" s="268"/>
    </row>
    <row r="203" spans="2:11" ht="15" customHeight="1">
      <c r="B203" s="247"/>
      <c r="C203" s="227"/>
      <c r="D203" s="227"/>
      <c r="E203" s="227"/>
      <c r="F203" s="246" t="s">
        <v>44</v>
      </c>
      <c r="G203" s="227"/>
      <c r="H203" s="341" t="s">
        <v>1796</v>
      </c>
      <c r="I203" s="341"/>
      <c r="J203" s="341"/>
      <c r="K203" s="268"/>
    </row>
    <row r="204" spans="2:11" ht="15" customHeight="1">
      <c r="B204" s="247"/>
      <c r="C204" s="227"/>
      <c r="D204" s="227"/>
      <c r="E204" s="227"/>
      <c r="F204" s="246" t="s">
        <v>45</v>
      </c>
      <c r="G204" s="227"/>
      <c r="H204" s="341" t="s">
        <v>1797</v>
      </c>
      <c r="I204" s="341"/>
      <c r="J204" s="341"/>
      <c r="K204" s="268"/>
    </row>
    <row r="205" spans="2:11" ht="15" customHeight="1">
      <c r="B205" s="247"/>
      <c r="C205" s="227"/>
      <c r="D205" s="227"/>
      <c r="E205" s="227"/>
      <c r="F205" s="246"/>
      <c r="G205" s="227"/>
      <c r="H205" s="227"/>
      <c r="I205" s="227"/>
      <c r="J205" s="227"/>
      <c r="K205" s="268"/>
    </row>
    <row r="206" spans="2:11" ht="15" customHeight="1">
      <c r="B206" s="247"/>
      <c r="C206" s="227" t="s">
        <v>1738</v>
      </c>
      <c r="D206" s="227"/>
      <c r="E206" s="227"/>
      <c r="F206" s="246" t="s">
        <v>1632</v>
      </c>
      <c r="G206" s="227"/>
      <c r="H206" s="341" t="s">
        <v>1798</v>
      </c>
      <c r="I206" s="341"/>
      <c r="J206" s="341"/>
      <c r="K206" s="268"/>
    </row>
    <row r="207" spans="2:11" ht="15" customHeight="1">
      <c r="B207" s="247"/>
      <c r="C207" s="253"/>
      <c r="D207" s="227"/>
      <c r="E207" s="227"/>
      <c r="F207" s="246" t="s">
        <v>1635</v>
      </c>
      <c r="G207" s="227"/>
      <c r="H207" s="341" t="s">
        <v>1636</v>
      </c>
      <c r="I207" s="341"/>
      <c r="J207" s="341"/>
      <c r="K207" s="268"/>
    </row>
    <row r="208" spans="2:11" ht="15" customHeight="1">
      <c r="B208" s="247"/>
      <c r="C208" s="227"/>
      <c r="D208" s="227"/>
      <c r="E208" s="227"/>
      <c r="F208" s="246" t="s">
        <v>78</v>
      </c>
      <c r="G208" s="227"/>
      <c r="H208" s="341" t="s">
        <v>1799</v>
      </c>
      <c r="I208" s="341"/>
      <c r="J208" s="341"/>
      <c r="K208" s="268"/>
    </row>
    <row r="209" spans="2:11" ht="15" customHeight="1">
      <c r="B209" s="285"/>
      <c r="C209" s="253"/>
      <c r="D209" s="253"/>
      <c r="E209" s="253"/>
      <c r="F209" s="246" t="s">
        <v>1637</v>
      </c>
      <c r="G209" s="232"/>
      <c r="H209" s="345" t="s">
        <v>1638</v>
      </c>
      <c r="I209" s="345"/>
      <c r="J209" s="345"/>
      <c r="K209" s="286"/>
    </row>
    <row r="210" spans="2:11" ht="15" customHeight="1">
      <c r="B210" s="285"/>
      <c r="C210" s="253"/>
      <c r="D210" s="253"/>
      <c r="E210" s="253"/>
      <c r="F210" s="246" t="s">
        <v>1639</v>
      </c>
      <c r="G210" s="232"/>
      <c r="H210" s="345" t="s">
        <v>1800</v>
      </c>
      <c r="I210" s="345"/>
      <c r="J210" s="345"/>
      <c r="K210" s="286"/>
    </row>
    <row r="211" spans="2:11" ht="15" customHeight="1">
      <c r="B211" s="285"/>
      <c r="C211" s="253"/>
      <c r="D211" s="253"/>
      <c r="E211" s="253"/>
      <c r="F211" s="287"/>
      <c r="G211" s="232"/>
      <c r="H211" s="288"/>
      <c r="I211" s="288"/>
      <c r="J211" s="288"/>
      <c r="K211" s="286"/>
    </row>
    <row r="212" spans="2:11" ht="15" customHeight="1">
      <c r="B212" s="285"/>
      <c r="C212" s="227" t="s">
        <v>1762</v>
      </c>
      <c r="D212" s="253"/>
      <c r="E212" s="253"/>
      <c r="F212" s="246">
        <v>1</v>
      </c>
      <c r="G212" s="232"/>
      <c r="H212" s="345" t="s">
        <v>1801</v>
      </c>
      <c r="I212" s="345"/>
      <c r="J212" s="345"/>
      <c r="K212" s="286"/>
    </row>
    <row r="213" spans="2:11" ht="15" customHeight="1">
      <c r="B213" s="285"/>
      <c r="C213" s="253"/>
      <c r="D213" s="253"/>
      <c r="E213" s="253"/>
      <c r="F213" s="246">
        <v>2</v>
      </c>
      <c r="G213" s="232"/>
      <c r="H213" s="345" t="s">
        <v>1802</v>
      </c>
      <c r="I213" s="345"/>
      <c r="J213" s="345"/>
      <c r="K213" s="286"/>
    </row>
    <row r="214" spans="2:11" ht="15" customHeight="1">
      <c r="B214" s="285"/>
      <c r="C214" s="253"/>
      <c r="D214" s="253"/>
      <c r="E214" s="253"/>
      <c r="F214" s="246">
        <v>3</v>
      </c>
      <c r="G214" s="232"/>
      <c r="H214" s="345" t="s">
        <v>1803</v>
      </c>
      <c r="I214" s="345"/>
      <c r="J214" s="345"/>
      <c r="K214" s="286"/>
    </row>
    <row r="215" spans="2:11" ht="15" customHeight="1">
      <c r="B215" s="285"/>
      <c r="C215" s="253"/>
      <c r="D215" s="253"/>
      <c r="E215" s="253"/>
      <c r="F215" s="246">
        <v>4</v>
      </c>
      <c r="G215" s="232"/>
      <c r="H215" s="345" t="s">
        <v>1804</v>
      </c>
      <c r="I215" s="345"/>
      <c r="J215" s="345"/>
      <c r="K215" s="286"/>
    </row>
    <row r="216" spans="2:11" ht="12.75" customHeight="1">
      <c r="B216" s="289"/>
      <c r="C216" s="290"/>
      <c r="D216" s="290"/>
      <c r="E216" s="290"/>
      <c r="F216" s="290"/>
      <c r="G216" s="290"/>
      <c r="H216" s="290"/>
      <c r="I216" s="290"/>
      <c r="J216" s="290"/>
      <c r="K216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IO 01a - Venkovní kanalizace</vt:lpstr>
      <vt:lpstr>Pokyny pro vyplnění</vt:lpstr>
      <vt:lpstr>'IO 01a - Venkovní kanalizace'!Názvy_tisku</vt:lpstr>
      <vt:lpstr>'Rekapitulace stavby'!Názvy_tisku</vt:lpstr>
      <vt:lpstr>'IO 01a - Venkovní kanalizace'!Oblast_tisku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PC01</dc:creator>
  <cp:lastModifiedBy>hrbacek</cp:lastModifiedBy>
  <cp:lastPrinted>2018-04-16T11:57:37Z</cp:lastPrinted>
  <dcterms:created xsi:type="dcterms:W3CDTF">2018-04-16T11:55:58Z</dcterms:created>
  <dcterms:modified xsi:type="dcterms:W3CDTF">2018-08-21T12:31:52Z</dcterms:modified>
</cp:coreProperties>
</file>